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882323475\Desktop\Processos\2 - GECOMP\42 - 0053.002493.2024-82 - Vigilância-Segurança HRB, HRE e CEMETRON\0053.002493.2024-82 - 5º Reajuste\"/>
    </mc:Choice>
  </mc:AlternateContent>
  <bookViews>
    <workbookView xWindow="0" yWindow="0" windowWidth="28800" windowHeight="11730" tabRatio="500" firstSheet="2" activeTab="2"/>
  </bookViews>
  <sheets>
    <sheet name="Plan2" sheetId="1" state="hidden" r:id="rId1"/>
    <sheet name="Plan3" sheetId="2" state="hidden" r:id="rId2"/>
    <sheet name="PLANILHA " sheetId="3" r:id="rId3"/>
  </sheets>
  <externalReferences>
    <externalReference r:id="rId4"/>
    <externalReference r:id="rId5"/>
    <externalReference r:id="rId6"/>
  </externalReferences>
  <definedNames>
    <definedName name="_xlnm.Print_Area" localSheetId="2">'PLANILHA '!$A$1:$H$25</definedName>
    <definedName name="_xlnm.Print_Titles" localSheetId="2">'PLANILHA '!#REF!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2" i="3" l="1"/>
  <c r="H21" i="3"/>
  <c r="H20" i="3"/>
  <c r="H19" i="3"/>
  <c r="G22" i="3"/>
  <c r="G21" i="3"/>
  <c r="G20" i="3"/>
  <c r="G19" i="3"/>
  <c r="H23" i="3"/>
  <c r="F14" i="3" l="1"/>
  <c r="F13" i="3"/>
  <c r="F8" i="3" l="1"/>
  <c r="F7" i="3"/>
  <c r="F6" i="3"/>
  <c r="F5" i="3"/>
  <c r="F22" i="3" l="1"/>
  <c r="F21" i="3"/>
  <c r="F20" i="3"/>
  <c r="F19" i="3"/>
  <c r="D14" i="3"/>
  <c r="D13" i="3"/>
  <c r="G13" i="3" s="1"/>
  <c r="H13" i="3" s="1"/>
  <c r="D8" i="3"/>
  <c r="D7" i="3"/>
  <c r="G7" i="3" s="1"/>
  <c r="H7" i="3" s="1"/>
  <c r="D6" i="3"/>
  <c r="D5" i="3"/>
  <c r="D13" i="1"/>
  <c r="D12" i="1"/>
  <c r="D11" i="1"/>
  <c r="D10" i="1"/>
  <c r="D9" i="1"/>
  <c r="D8" i="1"/>
  <c r="G14" i="3" l="1"/>
  <c r="H14" i="3" s="1"/>
  <c r="H15" i="3" s="1"/>
  <c r="G8" i="3"/>
  <c r="H8" i="3" s="1"/>
  <c r="G5" i="3"/>
  <c r="H5" i="3" s="1"/>
  <c r="G6" i="3"/>
  <c r="H6" i="3" s="1"/>
  <c r="H9" i="3" l="1"/>
  <c r="H25" i="3" s="1"/>
</calcChain>
</file>

<file path=xl/sharedStrings.xml><?xml version="1.0" encoding="utf-8"?>
<sst xmlns="http://schemas.openxmlformats.org/spreadsheetml/2006/main" count="135" uniqueCount="99">
  <si>
    <t>27/08/2012 - APLICABILIDADE DA LEI Nº 12.506, DE 11 DE OUTUBRO DE 2011</t>
  </si>
  <si>
    <t>AVISO PRÉVIO TRABALHADO</t>
  </si>
  <si>
    <t>COMUNICA</t>
  </si>
  <si>
    <t>Com a publicação da LEI 12.506/2011, ainda que esta não se manifeste sobre a redução da jornada e da proporcionalidade nos dias de falta ao trabalho no caso de aviso prévio trabalhado, poder-se-ia entender que o empregado teria direito à redução de 2 horas diárias, bem como poderia faltar ao trabalho o número de dias proporcionais ao tempo trabalhado.</t>
  </si>
  <si>
    <r>
      <rPr>
        <sz val="8"/>
        <color rgb="FF000000"/>
        <rFont val="Verdana"/>
        <family val="2"/>
        <charset val="1"/>
      </rPr>
      <t>ASSIM SENDO, COM A NOVA PREVISÃO LEGAL</t>
    </r>
    <r>
      <rPr>
        <b/>
        <sz val="8"/>
        <color rgb="FFFF0000"/>
        <rFont val="Verdana"/>
        <family val="2"/>
        <charset val="1"/>
      </rPr>
      <t>, HAVERÁ NECESSIDADE DE MODIFICAÇÃO NA METODOLOGIA ATÉ ENTÃO ADOTADA PARA PRORROGAÇÃO DOS CONTRATOS DE PRESTAÇÃO DE SERVIÇOS COM ALOCAÇÃO DE MÃO DE OBRA. NESSE CASO, O VALOR PREVISTO A TÍTULO DE AVISO PRÉVIO DEVERÁ CONSIDERAR 3 (TRÊS) DIAS PARA CADA ANO DE PRORROGAÇÃO, ATÉ O LIMITE DE 12 (DOZE) DIAS, PERFAZENDO UM TOTAL DE 42 (QUARENTA E DOIS) DIAS</t>
    </r>
    <r>
      <rPr>
        <sz val="8"/>
        <color rgb="FF000000"/>
        <rFont val="Verdana"/>
        <family val="2"/>
        <charset val="1"/>
      </rPr>
      <t>, VISTO QUE O INCISO II DO ART. 57 DA LEI N° 8.666, DE 21 DE JUNHO DE 1993, PERMITE QUE OS CONTRATOS DE PRESTAÇÃO DE SERVIÇOS CONTINUADOS SEJAM PRORROGADOS ATÉ UM LIMITE DE SESSENTA MESES, CASO OS PREÇOS E CONDIÇÕES SEJAM MAIS VANTAJOSOS PARA A ADMINISTRAÇÃO. DESSA FORMA, A METODOLOGIA REFLETIRÁ O PRAZO DE AVISO PRÉVIO QUE O EMPREGADO ACUMULA NO PRIMEIRO ANO E NOS SEGUINTES DO CONTRATO.</t>
    </r>
  </si>
  <si>
    <t>Aviso Prévio Trabalhado - Demissão Sem Justa Causa</t>
  </si>
  <si>
    <t>BRASÍLIA-DF, 15 DE AGOSTO DE 2012</t>
  </si>
  <si>
    <t>Tempo Trabalhado</t>
  </si>
  <si>
    <t>Dias de Aviso</t>
  </si>
  <si>
    <t>Faltas ao Trabalho</t>
  </si>
  <si>
    <t>SECRETARIA DE LOGÍSTICA E TECNOLOGIA DA INFORMAÇÃO – SLTI</t>
  </si>
  <si>
    <t>no final do aviso</t>
  </si>
  <si>
    <t>DEPARTAMENTO DE LOGÍSTICA E SERVIÇOS GERAIS – DLSG</t>
  </si>
  <si>
    <t>Até 1 ano</t>
  </si>
  <si>
    <t>COORDENAÇÃO-GERAL DE NORMAS – CGN</t>
  </si>
  <si>
    <t>Até 2 anos</t>
  </si>
  <si>
    <t>Até 3 anos</t>
  </si>
  <si>
    <t>Até 4 anos</t>
  </si>
  <si>
    <t>Até 5 anos</t>
  </si>
  <si>
    <t>Até 6 anos</t>
  </si>
  <si>
    <t>PRORROGAÇÃO EXECEPCIONAL (§ 4º DO ART. 57 DA LLC)</t>
  </si>
  <si>
    <t>Até 7 anos</t>
  </si>
  <si>
    <t>]</t>
  </si>
  <si>
    <t>Até 8 anos</t>
  </si>
  <si>
    <t>Até 9 anos</t>
  </si>
  <si>
    <t>Até 10 anos</t>
  </si>
  <si>
    <t>Até 11 anos</t>
  </si>
  <si>
    <t>Até 12 anos</t>
  </si>
  <si>
    <t>Até 13 anos</t>
  </si>
  <si>
    <t>Até 14 anos</t>
  </si>
  <si>
    <t>Até 15 anos</t>
  </si>
  <si>
    <t>Até 16 anos</t>
  </si>
  <si>
    <t>Até 17 anos</t>
  </si>
  <si>
    <t>Até 18 anos</t>
  </si>
  <si>
    <t>Até 19 anos</t>
  </si>
  <si>
    <t>Até 20 anos</t>
  </si>
  <si>
    <t>A partir de 20 anos</t>
  </si>
  <si>
    <t>VOLTAR PLANILHA PRINCIPAL</t>
  </si>
  <si>
    <r>
      <rPr>
        <b/>
        <sz val="14"/>
        <color rgb="FF000000"/>
        <rFont val="Calibri"/>
        <family val="2"/>
        <charset val="1"/>
      </rPr>
      <t>Nota:</t>
    </r>
    <r>
      <rPr>
        <sz val="14"/>
        <color rgb="FF000000"/>
        <rFont val="Calibri"/>
        <family val="2"/>
        <charset val="1"/>
      </rPr>
      <t> Entretanto, a lei não especifica que deva aplicar esta proporcionalidade de acordo com o tempo de empresa, porquanto </t>
    </r>
    <r>
      <rPr>
        <b/>
        <u/>
        <sz val="14"/>
        <color rgb="FF000000"/>
        <rFont val="Calibri"/>
        <family val="2"/>
        <charset val="1"/>
      </rPr>
      <t>entendemos que a falta ao final do aviso ainda seja de 7 (sete) dias</t>
    </r>
    <r>
      <rPr>
        <sz val="14"/>
        <color rgb="FF000000"/>
        <rFont val="Calibri"/>
        <family val="2"/>
        <charset val="1"/>
      </rPr>
      <t>. Já em relação a redução de jornada, </t>
    </r>
    <r>
      <rPr>
        <b/>
        <u/>
        <sz val="14"/>
        <color rgb="FF000000"/>
        <rFont val="Calibri"/>
        <family val="2"/>
        <charset val="1"/>
      </rPr>
      <t>entendemos que deva ser de 2 horas independentemente do número de dias</t>
    </r>
    <r>
      <rPr>
        <sz val="14"/>
        <color rgb="FF000000"/>
        <rFont val="Calibri"/>
        <family val="2"/>
        <charset val="1"/>
      </rPr>
      <t> de aviso trabalhado.</t>
    </r>
  </si>
  <si>
    <t>Exemplo</t>
  </si>
  <si>
    <t>Empregado (com um ano de emprego) recebeu a comunicação de desligamento em 01.07.2011, optou pela falta ao serviço durante os últimos 7 (sete) dias corridos. Neste caso, considerando o início da contagem dos 30 dias em 02.07.2011 (dia seguinte ao da comunicação), o término do aviso e consequentemente a baixa na CTPS foi em 31.07.2011, embora o mesmo só trabalhe até 24.07.2011.</t>
  </si>
  <si>
    <t>Neste caso, a data de pagamento das verbas rescisórias será o dia seguinte ao término do aviso, ou seja, 01.08.2011.</t>
  </si>
  <si>
    <t>FONTE: www.guiatrabalhista.com.br</t>
  </si>
  <si>
    <t>FALTAS LEGAIS</t>
  </si>
  <si>
    <t>Limite de Faltas</t>
  </si>
  <si>
    <t>Motivo</t>
  </si>
  <si>
    <t>Colunas1</t>
  </si>
  <si>
    <t>Colunas2</t>
  </si>
  <si>
    <t>até 2 dias consecutivos</t>
  </si>
  <si>
    <t>Falecimento de cônjuge, ascendente, descendente, irmão ou pessoa que, declarada em sua CTPS, viva sob sua dependência econômica.</t>
  </si>
  <si>
    <t>até 3 dias consecutivos</t>
  </si>
  <si>
    <t>Casamento</t>
  </si>
  <si>
    <t>5 dias, no decorrer da primeira semana</t>
  </si>
  <si>
    <t>Nascimento de Filho (Este inciso fica tacitamente revogado em virtude do inciso XIX do art. 7º da CF/88 que instituiu a Licença-Paternidade e pelo § 1º do Art. 10 da ADCT/88 que fixou o prazo para 5 (cinco) dias.)</t>
  </si>
  <si>
    <t>1 dia em cada 12 meses de trabalho</t>
  </si>
  <si>
    <t>Doação voluntária de sangue devidamente comprovada</t>
  </si>
  <si>
    <t>até 2 dias consecutivos ou não</t>
  </si>
  <si>
    <t>Alistamento eleitoral</t>
  </si>
  <si>
    <t>até 9 dias</t>
  </si>
  <si>
    <t>gala ou luto, em conseqüência de falecimento do cônjuge, do pai ou mãe, ou de filho de professor</t>
  </si>
  <si>
    <t>---</t>
  </si>
  <si>
    <t>Dias em que estiver comprovadamente realizando provas do exame vestibular em estabelecimento de ensino superior</t>
  </si>
  <si>
    <t>No período de tempo em que tiver de cumprir as exigências do Serviço Militar (art. 65 letra "c" da Lei nº 4375/64)</t>
  </si>
  <si>
    <t>Apresentar-se, anualmente, no local e data que forem fixados, para fins de exercício de apresentação das reservas ou cerimônia cívica do Dia do Reservista.</t>
  </si>
  <si>
    <t>Ausências decorrentes de exercícios ou manobras, pelo convocado matriculado em órgão de formação de reserva (art.60 § 4º da Lei º 4375/64)</t>
  </si>
  <si>
    <t>Ausência do empregado, justificada, a critério do empregador</t>
  </si>
  <si>
    <t>Paralisação dos serviços nos dias em que, por conveniência do empregador, não tenha havido trabalho.</t>
  </si>
  <si>
    <t>Falta ao serviço por acidente de trabalho</t>
  </si>
  <si>
    <t>2 semanas</t>
  </si>
  <si>
    <t>Aborto não criminoso, comprovado por atestado médico oficial</t>
  </si>
  <si>
    <t>até 15 dias</t>
  </si>
  <si>
    <t>Doença, devidamente comprovada por atestado médico (1)</t>
  </si>
  <si>
    <t>Comparecimento necessário, como parte, à Justiça do Trabalho</t>
  </si>
  <si>
    <t>Comparecimento para depor na Justiça, quando devidamente arrolado ou convocado como testemunha</t>
  </si>
  <si>
    <t>Comparecimento às sessões do júri, como jurado sorteado</t>
  </si>
  <si>
    <t>Ausências dos representantes dos trabalhadores no Conselho Curador do FGTS, decorrentes de atividades desse órgão</t>
  </si>
  <si>
    <t>Convocação para o serviço eleitoral</t>
  </si>
  <si>
    <t xml:space="preserve">PLANILHA DE CUSTO </t>
  </si>
  <si>
    <t>LOTE I – HOSPITAL REGIONAL DE BURITÍS - HRB</t>
  </si>
  <si>
    <t>ITEM</t>
  </si>
  <si>
    <t>ESPECIFICAÇÃO</t>
  </si>
  <si>
    <t xml:space="preserve">UNIDADE </t>
  </si>
  <si>
    <t xml:space="preserve">QUANTIDADE </t>
  </si>
  <si>
    <t>MESES</t>
  </si>
  <si>
    <t>VALOR UNITÁRIO MENSAL DO POSTO</t>
  </si>
  <si>
    <t>VALOR TOTAL MENSAL DOS POSTOS</t>
  </si>
  <si>
    <t>VALOR TOTAL ANUAL DOS POSTOS</t>
  </si>
  <si>
    <t>Serviços de Vigilância/ Segurança Patrimonial Armada</t>
  </si>
  <si>
    <t>Posto Diurno em escala 12x36</t>
  </si>
  <si>
    <t>Posto Noturno em escala 12x36</t>
  </si>
  <si>
    <t>Serviços de Vigilância/ Segurança Patrimonial Desarmada</t>
  </si>
  <si>
    <t>LOTE II – HOSPITAL REGIONAL DE EXTREMA – HRE</t>
  </si>
  <si>
    <t>VALOR TOTAL MENSAL DO POSTO</t>
  </si>
  <si>
    <t>VALOR TOTAL ANUAL DO POSTO</t>
  </si>
  <si>
    <t xml:space="preserve"> LOTE III - CENTRO DE MEDICINA TROPICAL DO ESTADO DE RONDONIA - CEMETRON</t>
  </si>
  <si>
    <t xml:space="preserve">QUANTIDADE DE POSTOS </t>
  </si>
  <si>
    <t>Serviços de Vigilância/Segurança Patrimonial Armada</t>
  </si>
  <si>
    <t>Posto Diurno em escala 12X36</t>
  </si>
  <si>
    <t>TOTAL LOTES I, II e III: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</si>
</sst>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R$ &quot;* #,##0.00_-;&quot;-R$ &quot;* #,##0.00_-;_-&quot;R$ &quot;* \-??_-;_-@_-"/>
    <numFmt numFmtId="165" formatCode="_-* #,##0.00_-;\-* #,##0.00_-;_-* \-??_-;_-@_-"/>
    <numFmt numFmtId="166" formatCode="&quot;R$ &quot;#,##0.00"/>
  </numFmts>
  <fonts count="27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10"/>
      <name val="Arial"/>
      <family val="2"/>
      <charset val="1"/>
    </font>
    <font>
      <b/>
      <sz val="8"/>
      <color rgb="FF000000"/>
      <name val="Verdana"/>
      <family val="2"/>
      <charset val="1"/>
    </font>
    <font>
      <b/>
      <sz val="16"/>
      <color rgb="FF002060"/>
      <name val="Calibri"/>
      <family val="2"/>
      <charset val="1"/>
    </font>
    <font>
      <sz val="14"/>
      <color theme="1"/>
      <name val="Calibri"/>
      <family val="2"/>
      <charset val="1"/>
    </font>
    <font>
      <sz val="8"/>
      <color rgb="FF000000"/>
      <name val="Verdana"/>
      <family val="2"/>
      <charset val="1"/>
    </font>
    <font>
      <b/>
      <sz val="8"/>
      <color rgb="FFFF0000"/>
      <name val="Verdana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Verdana"/>
      <family val="2"/>
      <charset val="1"/>
    </font>
    <font>
      <u/>
      <sz val="10"/>
      <color rgb="FF0000FF"/>
      <name val="Arial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u/>
      <sz val="14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theme="1"/>
      <name val="Calibri"/>
      <family val="2"/>
      <charset val="1"/>
    </font>
    <font>
      <b/>
      <sz val="14"/>
      <color rgb="FFFF0000"/>
      <name val="Arial"/>
      <family val="2"/>
      <charset val="1"/>
    </font>
    <font>
      <b/>
      <sz val="14"/>
      <color rgb="FF3366FF"/>
      <name val="Trebuchet MS"/>
      <family val="2"/>
      <charset val="1"/>
    </font>
    <font>
      <b/>
      <sz val="14"/>
      <color rgb="FFFF0000"/>
      <name val="Trebuchet MS"/>
      <family val="2"/>
      <charset val="1"/>
    </font>
    <font>
      <sz val="10"/>
      <name val="Times New Roman"/>
      <family val="1"/>
      <charset val="1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9" tint="0.39979247413556324"/>
        <bgColor rgb="FFC5E0B4"/>
      </patternFill>
    </fill>
    <fill>
      <patternFill patternType="solid">
        <fgColor theme="9" tint="0.59978026673177287"/>
        <bgColor rgb="FFA9D18E"/>
      </patternFill>
    </fill>
    <fill>
      <patternFill patternType="solid">
        <fgColor theme="9" tint="0.39988402966399123"/>
        <bgColor rgb="FFC5E0B4"/>
      </patternFill>
    </fill>
    <fill>
      <patternFill patternType="solid">
        <fgColor theme="9" tint="0.59987182226020086"/>
        <bgColor rgb="FFA9D18E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0">
    <xf numFmtId="0" fontId="0" fillId="0" borderId="0"/>
    <xf numFmtId="0" fontId="11" fillId="0" borderId="0" applyBorder="0" applyProtection="0"/>
    <xf numFmtId="164" fontId="21" fillId="0" borderId="0" applyBorder="0" applyProtection="0"/>
    <xf numFmtId="0" fontId="21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165" fontId="21" fillId="0" borderId="0" applyBorder="0" applyProtection="0"/>
  </cellStyleXfs>
  <cellXfs count="103">
    <xf numFmtId="0" fontId="0" fillId="0" borderId="0" xfId="0"/>
    <xf numFmtId="0" fontId="0" fillId="0" borderId="0" xfId="0" applyAlignment="1" applyProtection="1"/>
    <xf numFmtId="0" fontId="4" fillId="2" borderId="1" xfId="0" applyFont="1" applyFill="1" applyBorder="1" applyAlignment="1" applyProtection="1">
      <alignment wrapText="1"/>
    </xf>
    <xf numFmtId="0" fontId="4" fillId="2" borderId="2" xfId="0" applyFont="1" applyFill="1" applyBorder="1" applyAlignment="1" applyProtection="1">
      <alignment horizontal="center" wrapText="1"/>
    </xf>
    <xf numFmtId="0" fontId="7" fillId="2" borderId="2" xfId="0" applyFont="1" applyFill="1" applyBorder="1" applyAlignment="1" applyProtection="1">
      <alignment horizontal="justify" wrapText="1"/>
    </xf>
    <xf numFmtId="0" fontId="9" fillId="0" borderId="0" xfId="0" applyFont="1" applyAlignment="1" applyProtection="1">
      <alignment horizontal="justify"/>
    </xf>
    <xf numFmtId="0" fontId="10" fillId="2" borderId="2" xfId="0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 wrapText="1"/>
    </xf>
    <xf numFmtId="0" fontId="0" fillId="0" borderId="1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1" xfId="0" applyFont="1" applyBorder="1" applyAlignment="1" applyProtection="1"/>
    <xf numFmtId="0" fontId="7" fillId="2" borderId="4" xfId="0" applyFont="1" applyFill="1" applyBorder="1" applyAlignment="1" applyProtection="1">
      <alignment horizontal="center" wrapText="1"/>
    </xf>
    <xf numFmtId="0" fontId="0" fillId="0" borderId="2" xfId="0" applyFont="1" applyBorder="1" applyAlignment="1" applyProtection="1"/>
    <xf numFmtId="0" fontId="0" fillId="0" borderId="2" xfId="0" applyBorder="1" applyAlignment="1" applyProtection="1">
      <alignment horizontal="center"/>
    </xf>
    <xf numFmtId="0" fontId="0" fillId="3" borderId="2" xfId="0" applyFont="1" applyFill="1" applyBorder="1" applyAlignment="1" applyProtection="1"/>
    <xf numFmtId="0" fontId="0" fillId="3" borderId="2" xfId="0" applyFill="1" applyBorder="1" applyAlignment="1" applyProtection="1">
      <alignment horizontal="center"/>
    </xf>
    <xf numFmtId="0" fontId="0" fillId="0" borderId="4" xfId="0" applyFont="1" applyBorder="1" applyAlignment="1" applyProtection="1"/>
    <xf numFmtId="0" fontId="11" fillId="0" borderId="0" xfId="1" applyFont="1" applyBorder="1" applyAlignment="1" applyProtection="1"/>
    <xf numFmtId="0" fontId="15" fillId="0" borderId="0" xfId="0" applyFont="1" applyAlignment="1" applyProtection="1">
      <alignment horizontal="center" wrapText="1"/>
    </xf>
    <xf numFmtId="0" fontId="16" fillId="0" borderId="0" xfId="0" applyFont="1" applyAlignment="1" applyProtection="1"/>
    <xf numFmtId="0" fontId="6" fillId="0" borderId="0" xfId="0" applyFont="1" applyAlignment="1" applyProtection="1">
      <alignment horizontal="justify"/>
    </xf>
    <xf numFmtId="0" fontId="6" fillId="0" borderId="0" xfId="0" applyFont="1" applyAlignment="1" applyProtection="1"/>
    <xf numFmtId="0" fontId="18" fillId="0" borderId="3" xfId="0" applyFont="1" applyBorder="1" applyAlignment="1" applyProtection="1">
      <alignment horizontal="center" vertical="center" wrapText="1"/>
    </xf>
    <xf numFmtId="0" fontId="19" fillId="0" borderId="5" xfId="0" applyFont="1" applyBorder="1" applyAlignment="1" applyProtection="1">
      <alignment horizontal="justify" vertical="center" wrapText="1"/>
    </xf>
    <xf numFmtId="0" fontId="19" fillId="0" borderId="6" xfId="0" applyFont="1" applyBorder="1" applyAlignment="1" applyProtection="1">
      <alignment horizontal="justify" vertical="center" wrapText="1"/>
    </xf>
    <xf numFmtId="0" fontId="19" fillId="0" borderId="7" xfId="0" applyFont="1" applyBorder="1" applyAlignment="1" applyProtection="1">
      <alignment horizontal="justify" vertical="center" wrapText="1"/>
    </xf>
    <xf numFmtId="0" fontId="19" fillId="0" borderId="8" xfId="0" applyFont="1" applyBorder="1" applyAlignment="1" applyProtection="1">
      <alignment horizontal="justify" vertical="center" wrapText="1"/>
    </xf>
    <xf numFmtId="0" fontId="19" fillId="0" borderId="9" xfId="0" applyFont="1" applyBorder="1" applyAlignment="1" applyProtection="1">
      <alignment horizontal="justify" vertical="center" wrapText="1"/>
    </xf>
    <xf numFmtId="0" fontId="19" fillId="0" borderId="10" xfId="0" applyFont="1" applyBorder="1" applyAlignment="1" applyProtection="1">
      <alignment horizontal="justify" vertical="center" wrapText="1"/>
    </xf>
    <xf numFmtId="0" fontId="20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164" fontId="20" fillId="0" borderId="0" xfId="0" applyNumberFormat="1" applyFont="1" applyAlignment="1" applyProtection="1">
      <alignment vertical="center"/>
    </xf>
    <xf numFmtId="0" fontId="20" fillId="3" borderId="0" xfId="0" applyFont="1" applyFill="1" applyAlignment="1" applyProtection="1">
      <alignment vertical="center"/>
    </xf>
    <xf numFmtId="0" fontId="22" fillId="5" borderId="11" xfId="0" applyFont="1" applyFill="1" applyBorder="1" applyAlignment="1" applyProtection="1">
      <alignment horizontal="center" vertical="center" wrapText="1"/>
    </xf>
    <xf numFmtId="0" fontId="22" fillId="5" borderId="12" xfId="0" applyFont="1" applyFill="1" applyBorder="1" applyAlignment="1" applyProtection="1">
      <alignment horizontal="center" vertical="center" wrapText="1"/>
    </xf>
    <xf numFmtId="0" fontId="23" fillId="5" borderId="12" xfId="0" applyFont="1" applyFill="1" applyBorder="1" applyAlignment="1" applyProtection="1">
      <alignment horizontal="center" vertical="center" wrapText="1"/>
    </xf>
    <xf numFmtId="0" fontId="23" fillId="5" borderId="13" xfId="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 wrapText="1"/>
    </xf>
    <xf numFmtId="166" fontId="24" fillId="0" borderId="15" xfId="0" applyNumberFormat="1" applyFont="1" applyBorder="1" applyAlignment="1" applyProtection="1">
      <alignment horizontal="center" vertical="center"/>
    </xf>
    <xf numFmtId="166" fontId="24" fillId="0" borderId="16" xfId="0" applyNumberFormat="1" applyFont="1" applyBorder="1" applyAlignment="1" applyProtection="1">
      <alignment horizontal="center" vertical="center"/>
    </xf>
    <xf numFmtId="0" fontId="25" fillId="0" borderId="17" xfId="0" applyFont="1" applyBorder="1" applyAlignment="1" applyProtection="1">
      <alignment horizontal="center" vertical="center" shrinkToFit="1"/>
    </xf>
    <xf numFmtId="0" fontId="24" fillId="0" borderId="18" xfId="0" applyFont="1" applyBorder="1" applyAlignment="1" applyProtection="1">
      <alignment horizontal="center" vertical="center"/>
    </xf>
    <xf numFmtId="0" fontId="24" fillId="0" borderId="18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shrinkToFit="1"/>
    </xf>
    <xf numFmtId="1" fontId="25" fillId="0" borderId="18" xfId="0" applyNumberFormat="1" applyFont="1" applyBorder="1" applyAlignment="1" applyProtection="1">
      <alignment horizontal="center" vertical="center" shrinkToFit="1"/>
    </xf>
    <xf numFmtId="166" fontId="25" fillId="0" borderId="18" xfId="8" applyNumberFormat="1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 shrinkToFit="1"/>
    </xf>
    <xf numFmtId="0" fontId="25" fillId="0" borderId="20" xfId="0" applyFont="1" applyBorder="1" applyAlignment="1" applyProtection="1">
      <alignment horizontal="center" vertical="center"/>
    </xf>
    <xf numFmtId="0" fontId="24" fillId="0" borderId="20" xfId="0" applyFont="1" applyBorder="1" applyAlignment="1" applyProtection="1">
      <alignment horizontal="center" vertical="center" wrapText="1"/>
    </xf>
    <xf numFmtId="0" fontId="25" fillId="0" borderId="20" xfId="0" applyFont="1" applyBorder="1" applyAlignment="1" applyProtection="1">
      <alignment horizontal="center" vertical="center" shrinkToFit="1"/>
    </xf>
    <xf numFmtId="1" fontId="25" fillId="0" borderId="20" xfId="0" applyNumberFormat="1" applyFont="1" applyBorder="1" applyAlignment="1" applyProtection="1">
      <alignment horizontal="center" vertical="center" shrinkToFit="1"/>
    </xf>
    <xf numFmtId="166" fontId="25" fillId="0" borderId="20" xfId="8" applyNumberFormat="1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horizontal="center" vertical="center"/>
    </xf>
    <xf numFmtId="166" fontId="23" fillId="4" borderId="3" xfId="0" applyNumberFormat="1" applyFont="1" applyFill="1" applyBorder="1" applyAlignment="1" applyProtection="1">
      <alignment horizontal="center" vertical="center"/>
    </xf>
    <xf numFmtId="166" fontId="25" fillId="0" borderId="23" xfId="8" applyNumberFormat="1" applyFont="1" applyBorder="1" applyAlignment="1" applyProtection="1">
      <alignment horizontal="center" vertical="center"/>
    </xf>
    <xf numFmtId="166" fontId="25" fillId="0" borderId="24" xfId="8" applyNumberFormat="1" applyFont="1" applyBorder="1" applyAlignment="1" applyProtection="1">
      <alignment horizontal="center" vertical="center"/>
    </xf>
    <xf numFmtId="166" fontId="23" fillId="4" borderId="4" xfId="0" applyNumberFormat="1" applyFont="1" applyFill="1" applyBorder="1" applyAlignment="1" applyProtection="1">
      <alignment horizontal="center" vertical="center"/>
    </xf>
    <xf numFmtId="0" fontId="22" fillId="7" borderId="11" xfId="0" applyFont="1" applyFill="1" applyBorder="1" applyAlignment="1" applyProtection="1">
      <alignment horizontal="center" vertical="center" wrapText="1"/>
    </xf>
    <xf numFmtId="0" fontId="22" fillId="7" borderId="12" xfId="0" applyFont="1" applyFill="1" applyBorder="1" applyAlignment="1" applyProtection="1">
      <alignment horizontal="center" vertical="center" wrapText="1"/>
    </xf>
    <xf numFmtId="0" fontId="23" fillId="7" borderId="12" xfId="0" applyFont="1" applyFill="1" applyBorder="1" applyAlignment="1" applyProtection="1">
      <alignment horizontal="center" vertical="center" wrapText="1"/>
    </xf>
    <xf numFmtId="0" fontId="23" fillId="7" borderId="13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166" fontId="24" fillId="2" borderId="15" xfId="0" applyNumberFormat="1" applyFont="1" applyFill="1" applyBorder="1" applyAlignment="1" applyProtection="1">
      <alignment horizontal="center" vertical="center" wrapText="1"/>
    </xf>
    <xf numFmtId="166" fontId="24" fillId="2" borderId="16" xfId="0" applyNumberFormat="1" applyFont="1" applyFill="1" applyBorder="1" applyAlignment="1" applyProtection="1">
      <alignment horizontal="center" vertical="center" wrapText="1"/>
    </xf>
    <xf numFmtId="0" fontId="25" fillId="2" borderId="17" xfId="0" applyFont="1" applyFill="1" applyBorder="1" applyAlignment="1" applyProtection="1">
      <alignment horizontal="center" vertical="center" shrinkToFit="1"/>
    </xf>
    <xf numFmtId="0" fontId="24" fillId="2" borderId="18" xfId="0" applyFont="1" applyFill="1" applyBorder="1" applyAlignment="1" applyProtection="1">
      <alignment horizontal="center" vertical="center"/>
    </xf>
    <xf numFmtId="0" fontId="24" fillId="2" borderId="18" xfId="0" applyFont="1" applyFill="1" applyBorder="1" applyAlignment="1" applyProtection="1">
      <alignment horizontal="center" vertical="center" wrapText="1"/>
    </xf>
    <xf numFmtId="0" fontId="25" fillId="2" borderId="18" xfId="0" applyFont="1" applyFill="1" applyBorder="1" applyAlignment="1" applyProtection="1">
      <alignment horizontal="center" vertical="center" shrinkToFit="1"/>
    </xf>
    <xf numFmtId="1" fontId="25" fillId="2" borderId="18" xfId="0" applyNumberFormat="1" applyFont="1" applyFill="1" applyBorder="1" applyAlignment="1" applyProtection="1">
      <alignment horizontal="center" vertical="center" shrinkToFit="1"/>
    </xf>
    <xf numFmtId="166" fontId="25" fillId="2" borderId="18" xfId="8" applyNumberFormat="1" applyFont="1" applyFill="1" applyBorder="1" applyAlignment="1" applyProtection="1">
      <alignment horizontal="center" vertical="center" wrapText="1"/>
    </xf>
    <xf numFmtId="0" fontId="25" fillId="2" borderId="19" xfId="0" applyFont="1" applyFill="1" applyBorder="1" applyAlignment="1" applyProtection="1">
      <alignment horizontal="center" vertical="center" shrinkToFit="1"/>
    </xf>
    <xf numFmtId="0" fontId="25" fillId="2" borderId="20" xfId="0" applyFont="1" applyFill="1" applyBorder="1" applyAlignment="1" applyProtection="1">
      <alignment horizontal="center" vertical="center"/>
    </xf>
    <xf numFmtId="0" fontId="24" fillId="2" borderId="20" xfId="0" applyFont="1" applyFill="1" applyBorder="1" applyAlignment="1" applyProtection="1">
      <alignment horizontal="center" vertical="center" wrapText="1"/>
    </xf>
    <xf numFmtId="0" fontId="25" fillId="2" borderId="20" xfId="0" applyFont="1" applyFill="1" applyBorder="1" applyAlignment="1" applyProtection="1">
      <alignment horizontal="center" vertical="center" shrinkToFit="1"/>
    </xf>
    <xf numFmtId="1" fontId="25" fillId="2" borderId="20" xfId="0" applyNumberFormat="1" applyFont="1" applyFill="1" applyBorder="1" applyAlignment="1" applyProtection="1">
      <alignment horizontal="center" vertical="center" shrinkToFit="1"/>
    </xf>
    <xf numFmtId="166" fontId="25" fillId="2" borderId="20" xfId="8" applyNumberFormat="1" applyFont="1" applyFill="1" applyBorder="1" applyAlignment="1" applyProtection="1">
      <alignment horizontal="center" vertical="center" wrapText="1"/>
    </xf>
    <xf numFmtId="166" fontId="24" fillId="2" borderId="25" xfId="0" applyNumberFormat="1" applyFont="1" applyFill="1" applyBorder="1" applyAlignment="1" applyProtection="1">
      <alignment horizontal="center" vertical="center" wrapText="1"/>
    </xf>
    <xf numFmtId="166" fontId="24" fillId="2" borderId="26" xfId="0" applyNumberFormat="1" applyFont="1" applyFill="1" applyBorder="1" applyAlignment="1" applyProtection="1">
      <alignment horizontal="center" vertical="center" wrapText="1"/>
    </xf>
    <xf numFmtId="166" fontId="23" fillId="6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justify" wrapText="1"/>
    </xf>
    <xf numFmtId="0" fontId="6" fillId="0" borderId="0" xfId="0" applyFont="1" applyBorder="1" applyAlignment="1" applyProtection="1">
      <alignment horizontal="justify"/>
    </xf>
    <xf numFmtId="0" fontId="5" fillId="0" borderId="0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17" fillId="0" borderId="3" xfId="0" applyFont="1" applyBorder="1" applyAlignment="1" applyProtection="1">
      <alignment horizontal="center" vertical="center" wrapText="1"/>
    </xf>
    <xf numFmtId="0" fontId="23" fillId="3" borderId="3" xfId="0" applyFont="1" applyFill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/>
    </xf>
    <xf numFmtId="0" fontId="23" fillId="4" borderId="3" xfId="0" applyFont="1" applyFill="1" applyBorder="1" applyAlignment="1" applyProtection="1">
      <alignment horizontal="center" vertical="center" wrapText="1"/>
    </xf>
    <xf numFmtId="0" fontId="23" fillId="4" borderId="8" xfId="0" applyFont="1" applyFill="1" applyBorder="1" applyAlignment="1" applyProtection="1">
      <alignment horizontal="center" vertical="center"/>
    </xf>
    <xf numFmtId="0" fontId="23" fillId="6" borderId="1" xfId="0" applyFont="1" applyFill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center"/>
    </xf>
    <xf numFmtId="0" fontId="24" fillId="0" borderId="22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24" fillId="2" borderId="8" xfId="0" applyFont="1" applyFill="1" applyBorder="1" applyAlignment="1" applyProtection="1">
      <alignment horizontal="center" vertical="center"/>
    </xf>
    <xf numFmtId="0" fontId="24" fillId="2" borderId="22" xfId="0" applyFont="1" applyFill="1" applyBorder="1" applyAlignment="1" applyProtection="1">
      <alignment horizontal="center" vertical="center"/>
    </xf>
    <xf numFmtId="0" fontId="24" fillId="2" borderId="7" xfId="0" applyFont="1" applyFill="1" applyBorder="1" applyAlignment="1" applyProtection="1">
      <alignment horizontal="center" vertical="center"/>
    </xf>
    <xf numFmtId="0" fontId="26" fillId="6" borderId="8" xfId="0" applyFont="1" applyFill="1" applyBorder="1" applyAlignment="1" applyProtection="1">
      <alignment horizontal="center" vertical="center"/>
    </xf>
    <xf numFmtId="0" fontId="26" fillId="6" borderId="22" xfId="0" applyFont="1" applyFill="1" applyBorder="1" applyAlignment="1" applyProtection="1">
      <alignment horizontal="center" vertical="center"/>
    </xf>
    <xf numFmtId="0" fontId="26" fillId="6" borderId="7" xfId="0" applyFont="1" applyFill="1" applyBorder="1" applyAlignment="1" applyProtection="1">
      <alignment horizontal="center" vertical="center"/>
    </xf>
    <xf numFmtId="0" fontId="26" fillId="4" borderId="8" xfId="0" applyFont="1" applyFill="1" applyBorder="1" applyAlignment="1" applyProtection="1">
      <alignment horizontal="center" vertical="center"/>
    </xf>
    <xf numFmtId="0" fontId="26" fillId="4" borderId="22" xfId="0" applyFont="1" applyFill="1" applyBorder="1" applyAlignment="1" applyProtection="1">
      <alignment horizontal="center" vertical="center"/>
    </xf>
    <xf numFmtId="0" fontId="26" fillId="4" borderId="7" xfId="0" applyFont="1" applyFill="1" applyBorder="1" applyAlignment="1" applyProtection="1">
      <alignment horizontal="center" vertical="center"/>
    </xf>
  </cellXfs>
  <cellStyles count="10">
    <cellStyle name="Hiperlink" xfId="1" builtinId="8"/>
    <cellStyle name="Moeda 2" xfId="2"/>
    <cellStyle name="Normal" xfId="0" builtinId="0"/>
    <cellStyle name="Normal 2" xfId="3"/>
    <cellStyle name="Normal 3" xfId="4"/>
    <cellStyle name="Normal 4" xfId="5"/>
    <cellStyle name="Normal 5" xfId="6"/>
    <cellStyle name="Normal 6" xfId="7"/>
    <cellStyle name="Normal 7" xfId="8"/>
    <cellStyle name="Vírgula 2" xfId="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-%20Planilha%20-%20LOTE%20I%20-%20HR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%20-%20Planilha%20-%20LOTE%20II%20-%20H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%20-%20Planilha%20-%20LOTE%20III%20-%20CEMETR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2"/>
      <sheetName val="Plan3"/>
      <sheetName val="PLANILHA "/>
      <sheetName val="Vigilante Armado - Diurno"/>
      <sheetName val="Vigilante Armado - Noturno"/>
      <sheetName val="Vigilante Desarmado - Diurno"/>
      <sheetName val="Vigilante Desarmado - Noturno"/>
      <sheetName val="Uniformes "/>
      <sheetName val="Insumos"/>
    </sheetNames>
    <sheetDataSet>
      <sheetData sheetId="0"/>
      <sheetData sheetId="1"/>
      <sheetData sheetId="2">
        <row r="5">
          <cell r="D5">
            <v>2</v>
          </cell>
          <cell r="F5">
            <v>14178.832343075705</v>
          </cell>
        </row>
        <row r="6">
          <cell r="D6">
            <v>2</v>
          </cell>
          <cell r="F6">
            <v>15317.219369499126</v>
          </cell>
        </row>
        <row r="7">
          <cell r="D7">
            <v>1</v>
          </cell>
          <cell r="F7">
            <v>13875.792616064211</v>
          </cell>
        </row>
        <row r="8">
          <cell r="D8">
            <v>1</v>
          </cell>
          <cell r="F8">
            <v>15014.179642487632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2"/>
      <sheetName val="Plan3"/>
      <sheetName val="PLANILHA "/>
      <sheetName val="Vigilante - Diurno"/>
      <sheetName val="Vigilante - Noturno"/>
      <sheetName val="Uniformes"/>
      <sheetName val="Insumos"/>
    </sheetNames>
    <sheetDataSet>
      <sheetData sheetId="0"/>
      <sheetData sheetId="1"/>
      <sheetData sheetId="2">
        <row r="5">
          <cell r="D5">
            <v>2</v>
          </cell>
          <cell r="F5">
            <v>14178.832343075705</v>
          </cell>
        </row>
        <row r="6">
          <cell r="D6">
            <v>2</v>
          </cell>
          <cell r="F6">
            <v>15317.219369499126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2"/>
      <sheetName val="Plan3"/>
      <sheetName val="PLANILHA "/>
      <sheetName val="Vigilante Desarmado - Diurno"/>
      <sheetName val="Vigilante Desarmado - Noturno"/>
      <sheetName val="Vigilante Armado - Diurno"/>
      <sheetName val="Vigilante Armado - Noturno"/>
      <sheetName val="Uniformes"/>
      <sheetName val="Insumos"/>
    </sheetNames>
    <sheetDataSet>
      <sheetData sheetId="0"/>
      <sheetData sheetId="1"/>
      <sheetData sheetId="2">
        <row r="5">
          <cell r="F5">
            <v>13876.552752170373</v>
          </cell>
        </row>
        <row r="6">
          <cell r="F6">
            <v>15014.939778593794</v>
          </cell>
        </row>
        <row r="7">
          <cell r="F7">
            <v>14178.916125582351</v>
          </cell>
        </row>
        <row r="8">
          <cell r="F8">
            <v>15317.303152005772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id="1" name="Tabela2" displayName="Tabela2" ref="A3:B22" totalsRowShown="0">
  <autoFilter ref="A3:B22"/>
  <tableColumns count="2">
    <tableColumn id="1" name="Colunas1"/>
    <tableColumn id="2" name="Colunas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view="pageBreakPreview" topLeftCell="B1" zoomScaleNormal="145" workbookViewId="0">
      <selection activeCell="E8" sqref="E8"/>
    </sheetView>
  </sheetViews>
  <sheetFormatPr defaultColWidth="8.7109375" defaultRowHeight="15" x14ac:dyDescent="0.25"/>
  <cols>
    <col min="1" max="1" width="33.85546875" style="1" customWidth="1"/>
    <col min="2" max="2" width="15.42578125" style="1" customWidth="1"/>
    <col min="3" max="3" width="19.28515625" style="1" customWidth="1"/>
    <col min="5" max="5" width="59" style="1" customWidth="1"/>
  </cols>
  <sheetData>
    <row r="1" spans="1:5" ht="22.5" x14ac:dyDescent="0.25">
      <c r="E1" s="2" t="s">
        <v>0</v>
      </c>
    </row>
    <row r="2" spans="1:5" ht="21" x14ac:dyDescent="0.35">
      <c r="A2" s="83" t="s">
        <v>1</v>
      </c>
      <c r="B2" s="83"/>
      <c r="C2" s="83"/>
      <c r="E2" s="3" t="s">
        <v>2</v>
      </c>
    </row>
    <row r="3" spans="1:5" ht="174" customHeight="1" x14ac:dyDescent="0.3">
      <c r="A3" s="82" t="s">
        <v>3</v>
      </c>
      <c r="B3" s="82"/>
      <c r="C3" s="82"/>
      <c r="E3" s="4" t="s">
        <v>4</v>
      </c>
    </row>
    <row r="4" spans="1:5" ht="18.75" customHeight="1" x14ac:dyDescent="0.3">
      <c r="A4" s="5"/>
      <c r="E4" s="6"/>
    </row>
    <row r="5" spans="1:5" ht="15.75" customHeight="1" x14ac:dyDescent="0.25">
      <c r="A5" s="84" t="s">
        <v>5</v>
      </c>
      <c r="B5" s="84"/>
      <c r="C5" s="84"/>
      <c r="E5" s="7" t="s">
        <v>6</v>
      </c>
    </row>
    <row r="6" spans="1:5" ht="22.5" x14ac:dyDescent="0.25">
      <c r="A6" s="84" t="s">
        <v>7</v>
      </c>
      <c r="B6" s="84" t="s">
        <v>8</v>
      </c>
      <c r="C6" s="8" t="s">
        <v>9</v>
      </c>
      <c r="E6" s="7" t="s">
        <v>10</v>
      </c>
    </row>
    <row r="7" spans="1:5" ht="15.75" customHeight="1" x14ac:dyDescent="0.25">
      <c r="A7" s="84"/>
      <c r="B7" s="84"/>
      <c r="C7" s="9" t="s">
        <v>11</v>
      </c>
      <c r="E7" s="7" t="s">
        <v>12</v>
      </c>
    </row>
    <row r="8" spans="1:5" x14ac:dyDescent="0.25">
      <c r="A8" s="10" t="s">
        <v>13</v>
      </c>
      <c r="B8" s="8">
        <v>30</v>
      </c>
      <c r="C8" s="8">
        <v>7</v>
      </c>
      <c r="D8" s="1">
        <f>(7/30)/12</f>
        <v>1.9444444444444445E-2</v>
      </c>
      <c r="E8" s="11" t="s">
        <v>14</v>
      </c>
    </row>
    <row r="9" spans="1:5" ht="13.5" customHeight="1" x14ac:dyDescent="0.25">
      <c r="A9" s="12" t="s">
        <v>15</v>
      </c>
      <c r="B9" s="13">
        <v>33</v>
      </c>
      <c r="C9" s="13">
        <v>8</v>
      </c>
      <c r="D9" s="1">
        <f>(3/30)/12</f>
        <v>8.3333333333333332E-3</v>
      </c>
    </row>
    <row r="10" spans="1:5" ht="13.5" customHeight="1" x14ac:dyDescent="0.25">
      <c r="A10" s="12" t="s">
        <v>16</v>
      </c>
      <c r="B10" s="13">
        <v>36</v>
      </c>
      <c r="C10" s="13">
        <v>8</v>
      </c>
      <c r="D10" s="1">
        <f>(3/30)/12</f>
        <v>8.3333333333333332E-3</v>
      </c>
    </row>
    <row r="11" spans="1:5" ht="13.5" customHeight="1" x14ac:dyDescent="0.25">
      <c r="A11" s="12" t="s">
        <v>17</v>
      </c>
      <c r="B11" s="13">
        <v>39</v>
      </c>
      <c r="C11" s="13">
        <v>9</v>
      </c>
      <c r="D11" s="1">
        <f>(3/30)/12</f>
        <v>8.3333333333333332E-3</v>
      </c>
    </row>
    <row r="12" spans="1:5" ht="13.5" customHeight="1" x14ac:dyDescent="0.25">
      <c r="A12" s="14" t="s">
        <v>18</v>
      </c>
      <c r="B12" s="15">
        <v>42</v>
      </c>
      <c r="C12" s="15">
        <v>10</v>
      </c>
      <c r="D12" s="1">
        <f>(3/30)/12</f>
        <v>8.3333333333333332E-3</v>
      </c>
    </row>
    <row r="13" spans="1:5" ht="13.5" customHeight="1" x14ac:dyDescent="0.25">
      <c r="A13" s="12" t="s">
        <v>19</v>
      </c>
      <c r="B13" s="13">
        <v>45</v>
      </c>
      <c r="C13" s="13">
        <v>11</v>
      </c>
      <c r="D13" s="1">
        <f>(3/30)/12</f>
        <v>8.3333333333333332E-3</v>
      </c>
      <c r="E13" s="1" t="s">
        <v>20</v>
      </c>
    </row>
    <row r="14" spans="1:5" x14ac:dyDescent="0.25">
      <c r="A14" s="12" t="s">
        <v>21</v>
      </c>
      <c r="B14" s="13">
        <v>48</v>
      </c>
      <c r="C14" s="13">
        <v>11</v>
      </c>
      <c r="E14" s="1" t="s">
        <v>22</v>
      </c>
    </row>
    <row r="15" spans="1:5" x14ac:dyDescent="0.25">
      <c r="A15" s="12" t="s">
        <v>23</v>
      </c>
      <c r="B15" s="13">
        <v>51</v>
      </c>
      <c r="C15" s="13">
        <v>12</v>
      </c>
    </row>
    <row r="16" spans="1:5" x14ac:dyDescent="0.25">
      <c r="A16" s="12" t="s">
        <v>24</v>
      </c>
      <c r="B16" s="13">
        <v>54</v>
      </c>
      <c r="C16" s="13">
        <v>13</v>
      </c>
    </row>
    <row r="17" spans="1:5" x14ac:dyDescent="0.25">
      <c r="A17" s="12" t="s">
        <v>25</v>
      </c>
      <c r="B17" s="13">
        <v>57</v>
      </c>
      <c r="C17" s="13">
        <v>13</v>
      </c>
    </row>
    <row r="18" spans="1:5" x14ac:dyDescent="0.25">
      <c r="A18" s="12" t="s">
        <v>26</v>
      </c>
      <c r="B18" s="13">
        <v>60</v>
      </c>
      <c r="C18" s="13">
        <v>14</v>
      </c>
    </row>
    <row r="19" spans="1:5" x14ac:dyDescent="0.25">
      <c r="A19" s="12" t="s">
        <v>27</v>
      </c>
      <c r="B19" s="13">
        <v>63</v>
      </c>
      <c r="C19" s="13">
        <v>15</v>
      </c>
    </row>
    <row r="20" spans="1:5" x14ac:dyDescent="0.25">
      <c r="A20" s="12" t="s">
        <v>28</v>
      </c>
      <c r="B20" s="13">
        <v>66</v>
      </c>
      <c r="C20" s="13">
        <v>15</v>
      </c>
    </row>
    <row r="21" spans="1:5" x14ac:dyDescent="0.25">
      <c r="A21" s="12" t="s">
        <v>29</v>
      </c>
      <c r="B21" s="13">
        <v>69</v>
      </c>
      <c r="C21" s="13">
        <v>16</v>
      </c>
    </row>
    <row r="22" spans="1:5" x14ac:dyDescent="0.25">
      <c r="A22" s="12" t="s">
        <v>30</v>
      </c>
      <c r="B22" s="13">
        <v>72</v>
      </c>
      <c r="C22" s="13">
        <v>17</v>
      </c>
    </row>
    <row r="23" spans="1:5" x14ac:dyDescent="0.25">
      <c r="A23" s="12" t="s">
        <v>31</v>
      </c>
      <c r="B23" s="13">
        <v>75</v>
      </c>
      <c r="C23" s="13">
        <v>18</v>
      </c>
    </row>
    <row r="24" spans="1:5" x14ac:dyDescent="0.25">
      <c r="A24" s="12" t="s">
        <v>32</v>
      </c>
      <c r="B24" s="13">
        <v>78</v>
      </c>
      <c r="C24" s="13">
        <v>18</v>
      </c>
    </row>
    <row r="25" spans="1:5" x14ac:dyDescent="0.25">
      <c r="A25" s="12" t="s">
        <v>33</v>
      </c>
      <c r="B25" s="13">
        <v>81</v>
      </c>
      <c r="C25" s="13">
        <v>19</v>
      </c>
    </row>
    <row r="26" spans="1:5" x14ac:dyDescent="0.25">
      <c r="A26" s="12" t="s">
        <v>34</v>
      </c>
      <c r="B26" s="13">
        <v>84</v>
      </c>
      <c r="C26" s="13">
        <v>20</v>
      </c>
    </row>
    <row r="27" spans="1:5" x14ac:dyDescent="0.25">
      <c r="A27" s="12" t="s">
        <v>35</v>
      </c>
      <c r="B27" s="13">
        <v>87</v>
      </c>
      <c r="C27" s="13">
        <v>20</v>
      </c>
    </row>
    <row r="28" spans="1:5" x14ac:dyDescent="0.25">
      <c r="A28" s="16" t="s">
        <v>36</v>
      </c>
      <c r="B28" s="9">
        <v>90</v>
      </c>
      <c r="C28" s="9">
        <v>21</v>
      </c>
      <c r="E28" s="17" t="s">
        <v>37</v>
      </c>
    </row>
    <row r="29" spans="1:5" ht="18.75" x14ac:dyDescent="0.3">
      <c r="A29" s="5"/>
    </row>
    <row r="30" spans="1:5" ht="145.5" customHeight="1" x14ac:dyDescent="0.3">
      <c r="A30" s="81" t="s">
        <v>38</v>
      </c>
      <c r="B30" s="81"/>
      <c r="C30" s="81"/>
    </row>
    <row r="31" spans="1:5" ht="18.75" x14ac:dyDescent="0.3">
      <c r="A31" s="5"/>
    </row>
    <row r="32" spans="1:5" ht="18.75" x14ac:dyDescent="0.3">
      <c r="A32" s="18" t="s">
        <v>39</v>
      </c>
    </row>
    <row r="33" spans="1:3" ht="18.75" x14ac:dyDescent="0.3">
      <c r="A33" s="5"/>
    </row>
    <row r="34" spans="1:3" x14ac:dyDescent="0.25">
      <c r="A34" s="82" t="s">
        <v>40</v>
      </c>
      <c r="B34" s="82"/>
      <c r="C34" s="82"/>
    </row>
    <row r="35" spans="1:3" x14ac:dyDescent="0.25">
      <c r="A35" s="82"/>
      <c r="B35" s="82"/>
      <c r="C35" s="82"/>
    </row>
    <row r="36" spans="1:3" x14ac:dyDescent="0.25">
      <c r="A36" s="82" t="s">
        <v>41</v>
      </c>
      <c r="B36" s="82"/>
      <c r="C36" s="82"/>
    </row>
    <row r="37" spans="1:3" x14ac:dyDescent="0.25">
      <c r="A37" s="82"/>
      <c r="B37" s="82"/>
      <c r="C37" s="82"/>
    </row>
    <row r="40" spans="1:3" x14ac:dyDescent="0.25">
      <c r="A40" s="19" t="s">
        <v>42</v>
      </c>
    </row>
  </sheetData>
  <mergeCells count="8">
    <mergeCell ref="A30:C30"/>
    <mergeCell ref="A34:C35"/>
    <mergeCell ref="A36:C37"/>
    <mergeCell ref="A2:C2"/>
    <mergeCell ref="A3:C3"/>
    <mergeCell ref="A5:C5"/>
    <mergeCell ref="A6:A7"/>
    <mergeCell ref="B6:B7"/>
  </mergeCells>
  <hyperlinks>
    <hyperlink ref="E28" location="'ADAPTAÇÃO A IN 06_13'!B77" display="VOLTAR PLANILHA PRINCIPAL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view="pageBreakPreview" topLeftCell="A7" zoomScaleNormal="100" workbookViewId="0">
      <selection activeCell="E8" sqref="E8"/>
    </sheetView>
  </sheetViews>
  <sheetFormatPr defaultColWidth="42.85546875" defaultRowHeight="18.75" x14ac:dyDescent="0.3"/>
  <cols>
    <col min="1" max="1" width="42.85546875" style="20"/>
    <col min="2" max="2" width="72.5703125" style="20" customWidth="1"/>
    <col min="3" max="16384" width="42.85546875" style="21"/>
  </cols>
  <sheetData>
    <row r="1" spans="1:2" ht="19.5" customHeight="1" x14ac:dyDescent="0.3">
      <c r="A1" s="85" t="s">
        <v>43</v>
      </c>
      <c r="B1" s="85"/>
    </row>
    <row r="2" spans="1:2" x14ac:dyDescent="0.3">
      <c r="A2" s="22" t="s">
        <v>44</v>
      </c>
      <c r="B2" s="22" t="s">
        <v>45</v>
      </c>
    </row>
    <row r="3" spans="1:2" x14ac:dyDescent="0.3">
      <c r="A3" s="23" t="s">
        <v>46</v>
      </c>
      <c r="B3" s="24" t="s">
        <v>47</v>
      </c>
    </row>
    <row r="4" spans="1:2" ht="56.25" x14ac:dyDescent="0.3">
      <c r="A4" s="25" t="s">
        <v>48</v>
      </c>
      <c r="B4" s="26" t="s">
        <v>49</v>
      </c>
    </row>
    <row r="5" spans="1:2" x14ac:dyDescent="0.3">
      <c r="A5" s="25" t="s">
        <v>50</v>
      </c>
      <c r="B5" s="26" t="s">
        <v>51</v>
      </c>
    </row>
    <row r="6" spans="1:2" ht="93.75" x14ac:dyDescent="0.3">
      <c r="A6" s="25" t="s">
        <v>52</v>
      </c>
      <c r="B6" s="26" t="s">
        <v>53</v>
      </c>
    </row>
    <row r="7" spans="1:2" ht="37.5" x14ac:dyDescent="0.3">
      <c r="A7" s="25" t="s">
        <v>54</v>
      </c>
      <c r="B7" s="26" t="s">
        <v>55</v>
      </c>
    </row>
    <row r="8" spans="1:2" x14ac:dyDescent="0.3">
      <c r="A8" s="25" t="s">
        <v>56</v>
      </c>
      <c r="B8" s="26" t="s">
        <v>57</v>
      </c>
    </row>
    <row r="9" spans="1:2" ht="37.5" x14ac:dyDescent="0.3">
      <c r="A9" s="25" t="s">
        <v>58</v>
      </c>
      <c r="B9" s="26" t="s">
        <v>59</v>
      </c>
    </row>
    <row r="10" spans="1:2" ht="56.25" x14ac:dyDescent="0.3">
      <c r="A10" s="25" t="s">
        <v>60</v>
      </c>
      <c r="B10" s="26" t="s">
        <v>61</v>
      </c>
    </row>
    <row r="11" spans="1:2" ht="75" x14ac:dyDescent="0.3">
      <c r="A11" s="25" t="s">
        <v>62</v>
      </c>
      <c r="B11" s="26" t="s">
        <v>63</v>
      </c>
    </row>
    <row r="12" spans="1:2" ht="56.25" x14ac:dyDescent="0.3">
      <c r="A12" s="25" t="s">
        <v>60</v>
      </c>
      <c r="B12" s="26" t="s">
        <v>64</v>
      </c>
    </row>
    <row r="13" spans="1:2" ht="37.5" x14ac:dyDescent="0.3">
      <c r="A13" s="25" t="s">
        <v>60</v>
      </c>
      <c r="B13" s="26" t="s">
        <v>65</v>
      </c>
    </row>
    <row r="14" spans="1:2" ht="56.25" x14ac:dyDescent="0.3">
      <c r="A14" s="25" t="s">
        <v>60</v>
      </c>
      <c r="B14" s="26" t="s">
        <v>66</v>
      </c>
    </row>
    <row r="15" spans="1:2" x14ac:dyDescent="0.3">
      <c r="A15" s="25" t="s">
        <v>60</v>
      </c>
      <c r="B15" s="26" t="s">
        <v>67</v>
      </c>
    </row>
    <row r="16" spans="1:2" ht="37.5" x14ac:dyDescent="0.3">
      <c r="A16" s="25" t="s">
        <v>68</v>
      </c>
      <c r="B16" s="26" t="s">
        <v>69</v>
      </c>
    </row>
    <row r="17" spans="1:2" ht="37.5" x14ac:dyDescent="0.3">
      <c r="A17" s="25" t="s">
        <v>70</v>
      </c>
      <c r="B17" s="26" t="s">
        <v>71</v>
      </c>
    </row>
    <row r="18" spans="1:2" ht="37.5" x14ac:dyDescent="0.3">
      <c r="A18" s="25" t="s">
        <v>60</v>
      </c>
      <c r="B18" s="26" t="s">
        <v>72</v>
      </c>
    </row>
    <row r="19" spans="1:2" ht="56.25" x14ac:dyDescent="0.3">
      <c r="A19" s="25" t="s">
        <v>60</v>
      </c>
      <c r="B19" s="26" t="s">
        <v>73</v>
      </c>
    </row>
    <row r="20" spans="1:2" ht="37.5" x14ac:dyDescent="0.3">
      <c r="A20" s="25" t="s">
        <v>60</v>
      </c>
      <c r="B20" s="26" t="s">
        <v>74</v>
      </c>
    </row>
    <row r="21" spans="1:2" ht="56.25" x14ac:dyDescent="0.3">
      <c r="A21" s="25" t="s">
        <v>60</v>
      </c>
      <c r="B21" s="26" t="s">
        <v>75</v>
      </c>
    </row>
    <row r="22" spans="1:2" x14ac:dyDescent="0.3">
      <c r="A22" s="27" t="s">
        <v>60</v>
      </c>
      <c r="B22" s="28" t="s">
        <v>76</v>
      </c>
    </row>
  </sheetData>
  <mergeCells count="1">
    <mergeCell ref="A1:B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view="pageBreakPreview" zoomScaleNormal="100" workbookViewId="0">
      <selection activeCell="I22" sqref="I22"/>
    </sheetView>
  </sheetViews>
  <sheetFormatPr defaultColWidth="9.140625" defaultRowHeight="12.75" x14ac:dyDescent="0.25"/>
  <cols>
    <col min="1" max="1" width="10.7109375" style="29" customWidth="1"/>
    <col min="2" max="2" width="60.7109375" style="30" customWidth="1"/>
    <col min="3" max="3" width="30.7109375" style="29" customWidth="1"/>
    <col min="4" max="5" width="15.7109375" style="29" customWidth="1"/>
    <col min="6" max="8" width="15.7109375" style="31" customWidth="1"/>
    <col min="9" max="16384" width="9.140625" style="29"/>
  </cols>
  <sheetData>
    <row r="1" spans="1:8" ht="15" customHeight="1" x14ac:dyDescent="0.25">
      <c r="A1" s="86" t="s">
        <v>77</v>
      </c>
      <c r="B1" s="86"/>
      <c r="C1" s="86"/>
      <c r="D1" s="86"/>
      <c r="E1" s="86"/>
      <c r="F1" s="86"/>
      <c r="G1" s="86"/>
      <c r="H1" s="86"/>
    </row>
    <row r="2" spans="1:8" ht="15" customHeight="1" x14ac:dyDescent="0.25">
      <c r="A2" s="87"/>
      <c r="B2" s="87"/>
      <c r="C2" s="87"/>
      <c r="D2" s="87"/>
      <c r="E2" s="87"/>
      <c r="F2" s="87"/>
      <c r="G2" s="87"/>
      <c r="H2" s="87"/>
    </row>
    <row r="3" spans="1:8" ht="15" customHeight="1" x14ac:dyDescent="0.25">
      <c r="A3" s="88" t="s">
        <v>78</v>
      </c>
      <c r="B3" s="88"/>
      <c r="C3" s="88"/>
      <c r="D3" s="88"/>
      <c r="E3" s="88"/>
      <c r="F3" s="88"/>
      <c r="G3" s="88"/>
      <c r="H3" s="88"/>
    </row>
    <row r="4" spans="1:8" ht="60" customHeight="1" x14ac:dyDescent="0.25">
      <c r="A4" s="33" t="s">
        <v>79</v>
      </c>
      <c r="B4" s="34" t="s">
        <v>80</v>
      </c>
      <c r="C4" s="34" t="s">
        <v>81</v>
      </c>
      <c r="D4" s="34" t="s">
        <v>82</v>
      </c>
      <c r="E4" s="34" t="s">
        <v>83</v>
      </c>
      <c r="F4" s="35" t="s">
        <v>84</v>
      </c>
      <c r="G4" s="35" t="s">
        <v>85</v>
      </c>
      <c r="H4" s="36" t="s">
        <v>86</v>
      </c>
    </row>
    <row r="5" spans="1:8" s="32" customFormat="1" ht="15" customHeight="1" x14ac:dyDescent="0.25">
      <c r="A5" s="37">
        <v>1</v>
      </c>
      <c r="B5" s="38" t="s">
        <v>87</v>
      </c>
      <c r="C5" s="38" t="s">
        <v>88</v>
      </c>
      <c r="D5" s="38">
        <f>'[1]PLANILHA '!$D$5</f>
        <v>2</v>
      </c>
      <c r="E5" s="38">
        <v>12</v>
      </c>
      <c r="F5" s="39">
        <f>'[1]PLANILHA '!$F$5</f>
        <v>14178.832343075705</v>
      </c>
      <c r="G5" s="39">
        <f t="shared" ref="G5:H8" si="0">F5*D5</f>
        <v>28357.664686151409</v>
      </c>
      <c r="H5" s="40">
        <f t="shared" si="0"/>
        <v>340291.97623381694</v>
      </c>
    </row>
    <row r="6" spans="1:8" s="32" customFormat="1" ht="15" customHeight="1" x14ac:dyDescent="0.25">
      <c r="A6" s="37">
        <v>2</v>
      </c>
      <c r="B6" s="38" t="s">
        <v>87</v>
      </c>
      <c r="C6" s="38" t="s">
        <v>89</v>
      </c>
      <c r="D6" s="38">
        <f>'[1]PLANILHA '!$D$6</f>
        <v>2</v>
      </c>
      <c r="E6" s="38">
        <v>12</v>
      </c>
      <c r="F6" s="39">
        <f>'[1]PLANILHA '!$F$6</f>
        <v>15317.219369499126</v>
      </c>
      <c r="G6" s="39">
        <f t="shared" si="0"/>
        <v>30634.438738998251</v>
      </c>
      <c r="H6" s="40">
        <f t="shared" si="0"/>
        <v>367613.26486797899</v>
      </c>
    </row>
    <row r="7" spans="1:8" s="32" customFormat="1" ht="15" customHeight="1" x14ac:dyDescent="0.25">
      <c r="A7" s="41">
        <v>3</v>
      </c>
      <c r="B7" s="42" t="s">
        <v>90</v>
      </c>
      <c r="C7" s="43" t="s">
        <v>88</v>
      </c>
      <c r="D7" s="44">
        <f>'[1]PLANILHA '!$D$7</f>
        <v>1</v>
      </c>
      <c r="E7" s="45">
        <v>12</v>
      </c>
      <c r="F7" s="46">
        <f>'[1]PLANILHA '!$F$7</f>
        <v>13875.792616064211</v>
      </c>
      <c r="G7" s="39">
        <f t="shared" si="0"/>
        <v>13875.792616064211</v>
      </c>
      <c r="H7" s="40">
        <f t="shared" si="0"/>
        <v>166509.51139277054</v>
      </c>
    </row>
    <row r="8" spans="1:8" s="32" customFormat="1" ht="15" customHeight="1" thickBot="1" x14ac:dyDescent="0.3">
      <c r="A8" s="47">
        <v>4</v>
      </c>
      <c r="B8" s="48" t="s">
        <v>90</v>
      </c>
      <c r="C8" s="49" t="s">
        <v>89</v>
      </c>
      <c r="D8" s="50">
        <f>'[1]PLANILHA '!$D$8</f>
        <v>1</v>
      </c>
      <c r="E8" s="51">
        <v>12</v>
      </c>
      <c r="F8" s="52">
        <f>'[1]PLANILHA '!$F$8</f>
        <v>15014.179642487632</v>
      </c>
      <c r="G8" s="39">
        <f t="shared" si="0"/>
        <v>15014.179642487632</v>
      </c>
      <c r="H8" s="53">
        <f t="shared" si="0"/>
        <v>180170.15570985159</v>
      </c>
    </row>
    <row r="9" spans="1:8" ht="15" customHeight="1" thickBot="1" x14ac:dyDescent="0.3">
      <c r="A9" s="100"/>
      <c r="B9" s="101"/>
      <c r="C9" s="101"/>
      <c r="D9" s="101"/>
      <c r="E9" s="101"/>
      <c r="F9" s="101"/>
      <c r="G9" s="102"/>
      <c r="H9" s="54">
        <f>SUM(H5:H8)</f>
        <v>1054584.9082044181</v>
      </c>
    </row>
    <row r="10" spans="1:8" ht="15" customHeight="1" thickBot="1" x14ac:dyDescent="0.3">
      <c r="A10" s="94"/>
      <c r="B10" s="95"/>
      <c r="C10" s="95"/>
      <c r="D10" s="95"/>
      <c r="E10" s="95"/>
      <c r="F10" s="95"/>
      <c r="G10" s="95"/>
      <c r="H10" s="96"/>
    </row>
    <row r="11" spans="1:8" ht="15" customHeight="1" thickBot="1" x14ac:dyDescent="0.3">
      <c r="A11" s="88" t="s">
        <v>91</v>
      </c>
      <c r="B11" s="88"/>
      <c r="C11" s="88"/>
      <c r="D11" s="88"/>
      <c r="E11" s="88"/>
      <c r="F11" s="88"/>
      <c r="G11" s="88"/>
      <c r="H11" s="88"/>
    </row>
    <row r="12" spans="1:8" ht="60" customHeight="1" x14ac:dyDescent="0.25">
      <c r="A12" s="33" t="s">
        <v>79</v>
      </c>
      <c r="B12" s="34" t="s">
        <v>80</v>
      </c>
      <c r="C12" s="34" t="s">
        <v>81</v>
      </c>
      <c r="D12" s="34" t="s">
        <v>82</v>
      </c>
      <c r="E12" s="34" t="s">
        <v>83</v>
      </c>
      <c r="F12" s="35" t="s">
        <v>84</v>
      </c>
      <c r="G12" s="35" t="s">
        <v>92</v>
      </c>
      <c r="H12" s="36" t="s">
        <v>93</v>
      </c>
    </row>
    <row r="13" spans="1:8" ht="15" customHeight="1" x14ac:dyDescent="0.25">
      <c r="A13" s="41">
        <v>1</v>
      </c>
      <c r="B13" s="42" t="s">
        <v>87</v>
      </c>
      <c r="C13" s="43" t="s">
        <v>88</v>
      </c>
      <c r="D13" s="44">
        <f>'[2]PLANILHA '!$D$5</f>
        <v>2</v>
      </c>
      <c r="E13" s="44">
        <v>12</v>
      </c>
      <c r="F13" s="46">
        <f>'[2]PLANILHA '!$F$5</f>
        <v>14178.832343075705</v>
      </c>
      <c r="G13" s="46">
        <f>F13*D13</f>
        <v>28357.664686151409</v>
      </c>
      <c r="H13" s="55">
        <f>G13*E13</f>
        <v>340291.97623381694</v>
      </c>
    </row>
    <row r="14" spans="1:8" ht="15" customHeight="1" thickBot="1" x14ac:dyDescent="0.3">
      <c r="A14" s="47">
        <v>2</v>
      </c>
      <c r="B14" s="48" t="s">
        <v>87</v>
      </c>
      <c r="C14" s="49" t="s">
        <v>89</v>
      </c>
      <c r="D14" s="50">
        <f>'[2]PLANILHA '!$D$6</f>
        <v>2</v>
      </c>
      <c r="E14" s="50">
        <v>12</v>
      </c>
      <c r="F14" s="52">
        <f>'[2]PLANILHA '!$F$6</f>
        <v>15317.219369499126</v>
      </c>
      <c r="G14" s="52">
        <f>F14*D14</f>
        <v>30634.438738998251</v>
      </c>
      <c r="H14" s="56">
        <f>G14*E14</f>
        <v>367613.26486797899</v>
      </c>
    </row>
    <row r="15" spans="1:8" ht="15" customHeight="1" thickBot="1" x14ac:dyDescent="0.3">
      <c r="A15" s="100"/>
      <c r="B15" s="101"/>
      <c r="C15" s="101"/>
      <c r="D15" s="101"/>
      <c r="E15" s="101"/>
      <c r="F15" s="101"/>
      <c r="G15" s="102"/>
      <c r="H15" s="57">
        <f>SUM(H13:H14)</f>
        <v>707905.24110179592</v>
      </c>
    </row>
    <row r="16" spans="1:8" ht="15" customHeight="1" thickBot="1" x14ac:dyDescent="0.3">
      <c r="A16" s="94"/>
      <c r="B16" s="95"/>
      <c r="C16" s="95"/>
      <c r="D16" s="95"/>
      <c r="E16" s="95"/>
      <c r="F16" s="95"/>
      <c r="G16" s="95"/>
      <c r="H16" s="96"/>
    </row>
    <row r="17" spans="1:8" ht="15" customHeight="1" thickBot="1" x14ac:dyDescent="0.3">
      <c r="A17" s="90" t="s">
        <v>94</v>
      </c>
      <c r="B17" s="90"/>
      <c r="C17" s="90"/>
      <c r="D17" s="90"/>
      <c r="E17" s="90"/>
      <c r="F17" s="90"/>
      <c r="G17" s="90"/>
      <c r="H17" s="90"/>
    </row>
    <row r="18" spans="1:8" ht="60" customHeight="1" x14ac:dyDescent="0.25">
      <c r="A18" s="58" t="s">
        <v>79</v>
      </c>
      <c r="B18" s="59" t="s">
        <v>80</v>
      </c>
      <c r="C18" s="59" t="s">
        <v>81</v>
      </c>
      <c r="D18" s="59" t="s">
        <v>95</v>
      </c>
      <c r="E18" s="59" t="s">
        <v>83</v>
      </c>
      <c r="F18" s="60" t="s">
        <v>84</v>
      </c>
      <c r="G18" s="60" t="s">
        <v>85</v>
      </c>
      <c r="H18" s="61" t="s">
        <v>86</v>
      </c>
    </row>
    <row r="19" spans="1:8" ht="15" customHeight="1" x14ac:dyDescent="0.25">
      <c r="A19" s="62">
        <v>1</v>
      </c>
      <c r="B19" s="63" t="s">
        <v>90</v>
      </c>
      <c r="C19" s="63" t="s">
        <v>88</v>
      </c>
      <c r="D19" s="63">
        <v>10</v>
      </c>
      <c r="E19" s="63">
        <v>12</v>
      </c>
      <c r="F19" s="64">
        <f>'[3]PLANILHA '!$F$5</f>
        <v>13876.552752170373</v>
      </c>
      <c r="G19" s="64">
        <f>F19*D19</f>
        <v>138765.52752170374</v>
      </c>
      <c r="H19" s="65">
        <f>G19*E19</f>
        <v>1665186.3302604449</v>
      </c>
    </row>
    <row r="20" spans="1:8" ht="15" customHeight="1" x14ac:dyDescent="0.25">
      <c r="A20" s="62">
        <v>2</v>
      </c>
      <c r="B20" s="63" t="s">
        <v>90</v>
      </c>
      <c r="C20" s="63" t="s">
        <v>89</v>
      </c>
      <c r="D20" s="63">
        <v>9</v>
      </c>
      <c r="E20" s="63">
        <v>12</v>
      </c>
      <c r="F20" s="64">
        <f>'[3]PLANILHA '!$F$6</f>
        <v>15014.939778593794</v>
      </c>
      <c r="G20" s="64">
        <f>F20*D20</f>
        <v>135134.45800734416</v>
      </c>
      <c r="H20" s="65">
        <f>G20*E20</f>
        <v>1621613.4960881299</v>
      </c>
    </row>
    <row r="21" spans="1:8" ht="15" customHeight="1" x14ac:dyDescent="0.25">
      <c r="A21" s="66">
        <v>3</v>
      </c>
      <c r="B21" s="67" t="s">
        <v>96</v>
      </c>
      <c r="C21" s="68" t="s">
        <v>97</v>
      </c>
      <c r="D21" s="69">
        <v>2</v>
      </c>
      <c r="E21" s="70">
        <v>12</v>
      </c>
      <c r="F21" s="71">
        <f>'[3]PLANILHA '!$F$7</f>
        <v>14178.916125582351</v>
      </c>
      <c r="G21" s="64">
        <f>F21*D21</f>
        <v>28357.832251164702</v>
      </c>
      <c r="H21" s="65">
        <f>G21*E21</f>
        <v>340293.98701397644</v>
      </c>
    </row>
    <row r="22" spans="1:8" ht="15" customHeight="1" thickBot="1" x14ac:dyDescent="0.3">
      <c r="A22" s="72">
        <v>4</v>
      </c>
      <c r="B22" s="73" t="s">
        <v>96</v>
      </c>
      <c r="C22" s="74" t="s">
        <v>89</v>
      </c>
      <c r="D22" s="75">
        <v>2</v>
      </c>
      <c r="E22" s="76">
        <v>12</v>
      </c>
      <c r="F22" s="77">
        <f>'[3]PLANILHA '!$F$8</f>
        <v>15317.303152005772</v>
      </c>
      <c r="G22" s="78">
        <f>F22*D22</f>
        <v>30634.606304011544</v>
      </c>
      <c r="H22" s="79">
        <f>G22*E22</f>
        <v>367615.27564813854</v>
      </c>
    </row>
    <row r="23" spans="1:8" ht="15" customHeight="1" thickBot="1" x14ac:dyDescent="0.3">
      <c r="A23" s="97"/>
      <c r="B23" s="98"/>
      <c r="C23" s="98"/>
      <c r="D23" s="98"/>
      <c r="E23" s="98"/>
      <c r="F23" s="98"/>
      <c r="G23" s="99"/>
      <c r="H23" s="80">
        <f>SUM(H19:H22)</f>
        <v>3994709.0890106899</v>
      </c>
    </row>
    <row r="24" spans="1:8" ht="15" customHeight="1" thickBot="1" x14ac:dyDescent="0.3">
      <c r="A24" s="91"/>
      <c r="B24" s="92"/>
      <c r="C24" s="92"/>
      <c r="D24" s="92"/>
      <c r="E24" s="92"/>
      <c r="F24" s="92"/>
      <c r="G24" s="92"/>
      <c r="H24" s="93"/>
    </row>
    <row r="25" spans="1:8" ht="15" customHeight="1" thickBot="1" x14ac:dyDescent="0.3">
      <c r="A25" s="89" t="s">
        <v>98</v>
      </c>
      <c r="B25" s="89"/>
      <c r="C25" s="89"/>
      <c r="D25" s="89"/>
      <c r="E25" s="89"/>
      <c r="F25" s="89"/>
      <c r="G25" s="89"/>
      <c r="H25" s="54">
        <f>H15+H9+H23</f>
        <v>5757199.2383169038</v>
      </c>
    </row>
  </sheetData>
  <mergeCells count="12">
    <mergeCell ref="A1:H1"/>
    <mergeCell ref="A2:H2"/>
    <mergeCell ref="A3:H3"/>
    <mergeCell ref="A11:H11"/>
    <mergeCell ref="A25:G25"/>
    <mergeCell ref="A17:H17"/>
    <mergeCell ref="A24:H24"/>
    <mergeCell ref="A16:H16"/>
    <mergeCell ref="A10:H10"/>
    <mergeCell ref="A23:G23"/>
    <mergeCell ref="A15:G15"/>
    <mergeCell ref="A9:G9"/>
  </mergeCells>
  <printOptions horizontalCentered="1"/>
  <pageMargins left="0.31527777777777799" right="0.31527777777777799" top="0.35416666666666702" bottom="1.02847222222222" header="0.511811023622047" footer="0.511811023622047"/>
  <pageSetup paperSize="9" scale="5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Plan2</vt:lpstr>
      <vt:lpstr>Plan3</vt:lpstr>
      <vt:lpstr>PLANILHA </vt:lpstr>
      <vt:lpstr>'PLANILHA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dc:description/>
  <cp:lastModifiedBy>Alline Queiroz Da Silva</cp:lastModifiedBy>
  <cp:revision>6</cp:revision>
  <cp:lastPrinted>2025-10-10T13:45:04Z</cp:lastPrinted>
  <dcterms:created xsi:type="dcterms:W3CDTF">2014-04-11T01:53:38Z</dcterms:created>
  <dcterms:modified xsi:type="dcterms:W3CDTF">2025-10-10T13:49:27Z</dcterms:modified>
  <dc:language>pt-BR</dc:language>
</cp:coreProperties>
</file>