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5605" windowHeight="14655" tabRatio="902"/>
  </bookViews>
  <sheets>
    <sheet name="Gestão de Risco" sheetId="10" r:id="rId1"/>
    <sheet name="Risco Alto e Extremo" sheetId="9" state="hidden" r:id="rId2"/>
    <sheet name="Outros Riscos" sheetId="3" state="hidden" r:id="rId3"/>
    <sheet name="Escala de Probabildiades" sheetId="5" r:id="rId4"/>
    <sheet name="Escala de Consequências" sheetId="6" r:id="rId5"/>
    <sheet name="Nível de Risco - PxQ" sheetId="7" r:id="rId6"/>
    <sheet name="Gráfico Comparativo" sheetId="8" r:id="rId7"/>
  </sheets>
  <definedNames>
    <definedName name="_xlnm._FilterDatabase" localSheetId="0" hidden="1">'Gestão de Risco'!$A$2:$K$3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0" l="1"/>
  <c r="E4" i="10"/>
  <c r="E5" i="10"/>
  <c r="E6" i="10"/>
  <c r="E7" i="10"/>
  <c r="E8" i="10"/>
  <c r="E9" i="10"/>
  <c r="G3" i="10"/>
  <c r="H3" i="10" s="1"/>
  <c r="G4" i="10"/>
  <c r="G5" i="10"/>
  <c r="G6" i="10"/>
  <c r="G7" i="10"/>
  <c r="G8" i="10"/>
  <c r="G9" i="10"/>
  <c r="H5" i="10" l="1"/>
  <c r="H6" i="10"/>
  <c r="H4" i="10"/>
  <c r="E11" i="7"/>
  <c r="E12" i="7"/>
  <c r="E13" i="7"/>
  <c r="E14" i="7"/>
  <c r="D11" i="7"/>
  <c r="D12" i="7"/>
  <c r="D13" i="7"/>
  <c r="D14" i="7"/>
  <c r="C11" i="7"/>
  <c r="C12" i="7"/>
  <c r="C13" i="7"/>
  <c r="C14" i="7"/>
  <c r="B11" i="7"/>
  <c r="B12" i="7"/>
  <c r="B13" i="7"/>
  <c r="B14" i="7"/>
  <c r="B6" i="8" l="1"/>
  <c r="B5" i="8"/>
  <c r="B4" i="8"/>
  <c r="B3" i="8"/>
  <c r="B2" i="8"/>
  <c r="B7" i="8" l="1"/>
  <c r="C6" i="8" l="1"/>
  <c r="C5" i="8"/>
  <c r="C2" i="8"/>
  <c r="C4" i="8"/>
  <c r="C3" i="8"/>
  <c r="C7" i="8" l="1"/>
</calcChain>
</file>

<file path=xl/sharedStrings.xml><?xml version="1.0" encoding="utf-8"?>
<sst xmlns="http://schemas.openxmlformats.org/spreadsheetml/2006/main" count="399" uniqueCount="125">
  <si>
    <t>ITEM DE VERIFICAÇÃO</t>
  </si>
  <si>
    <t>PONTOS CRÍTICOS</t>
  </si>
  <si>
    <t>RISCOS</t>
  </si>
  <si>
    <t>AÇÕES SUGERIDAS</t>
  </si>
  <si>
    <t>OBSERVAÇÕES</t>
  </si>
  <si>
    <t>MOTIVAÇÃO</t>
  </si>
  <si>
    <t>LOGÍSTICA DE EXECUÇÃO CONTRATUAL</t>
  </si>
  <si>
    <t>AÇÕES DE CONTINGÊNCIA</t>
  </si>
  <si>
    <t>PROBABILIDADES</t>
  </si>
  <si>
    <t>CONSEQUÊNCIAS</t>
  </si>
  <si>
    <t>NÍVEL DE RISCO</t>
  </si>
  <si>
    <t xml:space="preserve"> AQUISIÇÃO EMERGENCIAL DE EQUIPAMENTOS PARA PROTEÇÃO INDIVIDUAL</t>
  </si>
  <si>
    <t>IDENTIFICAÇÃO DA DEMANDA, PREÇO E QUANTIDADE</t>
  </si>
  <si>
    <t>2) Interlocução com a União e municípios - Q 4</t>
  </si>
  <si>
    <t>1) Objeto não usualmente contratado pelo órgão - Q 2</t>
  </si>
  <si>
    <t>3) Critérios e parâmetros para a definição de quantitativos - Q 5,6,7</t>
  </si>
  <si>
    <t>4) Compatibilidade com preços de mercado - Q 9,10,11</t>
  </si>
  <si>
    <t>5.3) Distribuição desequilibrada dos itens em relação à demanda</t>
  </si>
  <si>
    <t>5) Definição das instituições hospitalares ou municípios beneficiados - Q 14</t>
  </si>
  <si>
    <t>7.2)  Disponibilização intempestiva dos itens (após o pico de necessidade)</t>
  </si>
  <si>
    <t>7) Logística de distribuição do objeto contratado - Q 17</t>
  </si>
  <si>
    <t>8) Prazo de entrega do objeto - Q 18</t>
  </si>
  <si>
    <t>9) Acompanhamento da entrega de materiais - Q 20</t>
  </si>
  <si>
    <t>1.3) Termo de Referência não traduzir a real necessidade</t>
  </si>
  <si>
    <t>2.1) Sobreposição de aquisições com compras de outros órgãos e municípios</t>
  </si>
  <si>
    <t>2.2) Quantitativos subestimados ou superestimados</t>
  </si>
  <si>
    <t>1.2) Objeto não apresentar a especificação adequada</t>
  </si>
  <si>
    <t>2.3) Estratégia de compra não atender às reais necessidades dos destinatários</t>
  </si>
  <si>
    <t>1.4) Ausência de estudo técnico aprofundado sobre a demanda</t>
  </si>
  <si>
    <t>3.2) Quantitativo insuficiente ao atendimento da demanda</t>
  </si>
  <si>
    <t>3.3) Necessidade de novas contratações com valor superior</t>
  </si>
  <si>
    <t>4.2) Manipulação de preços por empresas, visando aumentar o valor a ser contratado</t>
  </si>
  <si>
    <t>4.3) Conduta inapropriada de fornecedor na hora de negociar os preços e condições da proposta</t>
  </si>
  <si>
    <t>6) Parâmetros para a distribuição do objeto - Q 15</t>
  </si>
  <si>
    <t>6.1) Instituições com alta necessidade de demanda não sendo beneficiadas</t>
  </si>
  <si>
    <t>5.1) Ausência de definição das instituições ou municípios beneficiadas devido à falta planejamento prévio</t>
  </si>
  <si>
    <t>5.2) Atendimento intempestivo das demandas pela falta de critério</t>
  </si>
  <si>
    <t>9.1) Entrega dos equipamentos fora das especificações definidas</t>
  </si>
  <si>
    <t>9.2) Entrega dos equipamentos em quantitativos inferiores ao demandado</t>
  </si>
  <si>
    <t>Frequência</t>
  </si>
  <si>
    <t>Significado</t>
  </si>
  <si>
    <t>Expressão</t>
  </si>
  <si>
    <t>Raríssima</t>
  </si>
  <si>
    <t>Evento extraordinário para os padrões conhecidos da gestão e operação do processo de contratação. Embora possa assumir dimensão estratégica para a manutenção do processo, não há histórico disponível para sua ocorrência.</t>
  </si>
  <si>
    <t>Rara</t>
  </si>
  <si>
    <t>Evento casual, inesperado. Muito embora raro, há histórico de ocorrência conhecido por parte dos gestores e operadores do processo de contratação.</t>
  </si>
  <si>
    <t>Eventual</t>
  </si>
  <si>
    <t>Evento usual, corriqueiro. Devido à sua ocorrência habitual, seu histórico é amplamente conhecido por parte dos gestores e operadores do processo de contratação.</t>
  </si>
  <si>
    <t>Frequente</t>
  </si>
  <si>
    <t>Evento se reproduz muitas vezes, se repete seguidamente, de maneira assídua, numerosa e não raro de modo acelerado. Interfere de modo claro no ritmo das atividades, sendo evidente, mesmo para os que conhecem pouco o processo de contratação.</t>
  </si>
  <si>
    <t>Impacto</t>
  </si>
  <si>
    <t>Irrelevante</t>
  </si>
  <si>
    <t>Degradação na operação do processo de contratação, porém causando impactos mínimos para o órgão/entidade (em termos financeiros, danos à imagem, afetação da qualidade do processo de contratação).</t>
  </si>
  <si>
    <t>Pouco relevante</t>
  </si>
  <si>
    <t>Degradação na operação do processo de contratação, causando pequenos impactos no órgão/entidade.</t>
  </si>
  <si>
    <t>Relevante</t>
  </si>
  <si>
    <t>Interrupção do processo de contratação, causando impactos significativos para o órgão e entidade, porém passível de recuperação.</t>
  </si>
  <si>
    <t>Muito relevante</t>
  </si>
  <si>
    <t>Interrupção do processo, causando impactos irreversíveis para o órgão/entidade.</t>
  </si>
  <si>
    <t>Consequência</t>
  </si>
  <si>
    <t>Avaliação do Risco</t>
  </si>
  <si>
    <t>Muito Relevante</t>
  </si>
  <si>
    <t>Médio</t>
  </si>
  <si>
    <t>Alto</t>
  </si>
  <si>
    <t>Extremo</t>
  </si>
  <si>
    <t>Baixo</t>
  </si>
  <si>
    <t>Insignificante</t>
  </si>
  <si>
    <t>Probabilidade</t>
  </si>
  <si>
    <t>9.3) Ausência de estrutura logística para realizar o acompanhamento das entregas</t>
  </si>
  <si>
    <t>3.1) Ausência de definição de critério para estabelecer os quantitativos</t>
  </si>
  <si>
    <t>SÍMBOLO</t>
  </si>
  <si>
    <t>1.1) Contratação de materiais que já são objetos de contratos existentes ou atas vigentes no órgão</t>
  </si>
  <si>
    <t>Consultar processos de contratação semelhantes; buscar apoio técnico especializado referente ao tipo de objeto</t>
  </si>
  <si>
    <t>Definir estratégia de recebimento e conferência dos equipamentos.</t>
  </si>
  <si>
    <t>8.1) Ausência de entrega dos itens contratados</t>
  </si>
  <si>
    <t>8.2) Atraso do fornecedor na entrega da demanda</t>
  </si>
  <si>
    <t>8.3) Indisponibilidade do item quando da entrega</t>
  </si>
  <si>
    <t>Readequação da demanda e análise quanto à eventual apuração de responsabildiades.</t>
  </si>
  <si>
    <t>Definição prévia dos responsáveis pelo recebimento e conferência dos equipamentos, bem como preparação do espaço para estoque da entrega</t>
  </si>
  <si>
    <t>Adoção de medidas por parte do gestor e fiscal do contrato, tendo conhecimento de irregularidades, não se abster de comunicar à chefia imediata para a adoção de providências</t>
  </si>
  <si>
    <t>Formalizar todas as negociações realizadas com fornecedor e utilizar canais de comunicações oficiais. Incluir os documentos comprobatórios no processo de compras.</t>
  </si>
  <si>
    <t>4.1) Prática de sobrepreços decorrentes da alta demanda do material no contexto da pandemia</t>
  </si>
  <si>
    <t>Realziar pesquisa de mercado e tentar negociar com fornecedor os preços praticados.</t>
  </si>
  <si>
    <t>Realizar análise aprofundada da demanda e, se for o caso, solicitar apoio a órgãos que tenham domínio da temática, por meio de estudos técnicos e apresentação de dados quantitativos/estatísticos</t>
  </si>
  <si>
    <t>Pesquisa no âmbito do órgão sobre a existência de contratos existentes, atas vigentes ou a instrução de processos acerca do mesmo objeto</t>
  </si>
  <si>
    <t>Verificar se o contrato ou ata se adequa à necessidade da demanda, bem como eventuais possibilidades de supressão, acréscimo ou mesmo rescisão do instrumento</t>
  </si>
  <si>
    <t>Proceder à retificação do objeto em termos quantitativos e/ou qualitativos no edital ou termo de refência. No caso da sua impossibildiade, suspender o processo de contratação ou verificar eventual possibilidade de rescisão</t>
  </si>
  <si>
    <t xml:space="preserve">Analisar a demanda propondo ajustes e readequações a partir de estudos técnicos. Fazer acompanhamento da evolução dos números e das necessidades da demanda. Proceder à eventuais supressões, acréscimos, rescisão contratual ou mesmo à submissão de novo procedimento de contratação. </t>
  </si>
  <si>
    <t>Estabeler de critérios para o definição de quantitativos, por meio de dados históricos de demandas, contratações e estudos técnicos.</t>
  </si>
  <si>
    <t>Adoção de medidas cabíveis para providenciar nova contratação com os ajustes necessários de estabelecimentos de critérios técnicos.</t>
  </si>
  <si>
    <t>Readequar os critérios de destinação da demanda, verificando a necessidade do planejamento de um novo processo de contratação.</t>
  </si>
  <si>
    <t>Planejar novo procedimento de contratação adequado às melhores práticas, dando conhecimento a alta administração visando ao aperfeiçoamento, melhoria dos processos e eventual apuração de responsabilidades.</t>
  </si>
  <si>
    <t>7.1) Atraso na entrega aos beneficiados dada a centralização no galpão da Coordenadoria da Defesa Civil</t>
  </si>
  <si>
    <t>Estabelecer estratégia logística de entrega e/ou retirada dos equipamentos por parte dos beneficiados</t>
  </si>
  <si>
    <t>Readequação da demanda e definir estratégias alternativas de distribuição</t>
  </si>
  <si>
    <t>Prever no instrumento convocatório garantias ou cautelas por parte da administração, resguardando o recebimento do objeto, e previsão de aplciação de sanções administrativas para o caso do seu eventual descumprimento.</t>
  </si>
  <si>
    <t>Notificar a contratada quanto às irregularidades identificadas, fixando prazo para que o fornecedor promova a reparação, correção, substituição ou entrega imediata do equipamento, sem prejuízo a eventuais responsabilizações tendo como referência as sanções previstas no Termo de Referência.</t>
  </si>
  <si>
    <t>Notificar a contratada quanto às irregularidades identificadas, fixando prazo para que o fornecedor promova a reparação, correção, substituição ou entrega imediata do equipamento, sem prejuízo a eventuais responsabilizações tendo como referência as sanções previstas no Termo de Referência</t>
  </si>
  <si>
    <t>Estabelecimento de critérios e definição das instituições/ municípios beneficiados para recebimento dos equipamentos, acompanhado de estudo técnico ou diretriz para atendimento, incluindo essas informações nos autos.</t>
  </si>
  <si>
    <t>Readequação da demanda e providências quanto ao planejamento de um novo processo de contratação.</t>
  </si>
  <si>
    <t>Providenciar análise aprofundada, estudo técnico e/ou apoio especializado de autoridades ou outros órgãos para definição tempestiva.</t>
  </si>
  <si>
    <t>NÚMERO DE RISCOS</t>
  </si>
  <si>
    <t>TOTAL</t>
  </si>
  <si>
    <t>PERCENTUAL</t>
  </si>
  <si>
    <t>Realizar análise aprofundada da demanda e, se for o caso, solicitar apoio a órgãos que tenham domínio da temática, por meio de estudos técnicos e apresentação de dados quantitativos/estatísticos.</t>
  </si>
  <si>
    <t>Estabelecer estratégia logística de entrega e/ou retirada dos equipamentos por parte dos beneficiados.</t>
  </si>
  <si>
    <t>Dar conhecimento a alta administração e órgãos de controle visando à eventual apuração de responsabilidades.</t>
  </si>
  <si>
    <t>RELEVANTE</t>
  </si>
  <si>
    <t>MUITO RELEVANTE</t>
  </si>
  <si>
    <t>Realizar pesquisa complementar no mercado para comparação dos preços, e considerar sucessivos aumentos pelo índice IPCA, pesquisa junto aos fornecedores para obter o preço mais próximo da realidade possível.</t>
  </si>
  <si>
    <t>Pesquisa de mercado com preços superestimados ou subestimados</t>
  </si>
  <si>
    <t>Contratada apresentar dificuldades técnicas para entrega do material</t>
  </si>
  <si>
    <t>Entrar em contato com a contratada para verificar previsão de entrega, efetuar o remanejamento de equipamentos entre as unidades para suprir provisoriamente até que a aquisição seja concluída.</t>
  </si>
  <si>
    <t>Ampliar os sítios de busca, utilizando o Banco de Preços, Mercado Local, o PNCP etc.</t>
  </si>
  <si>
    <t>Monitoramento e Acompanhamento: Manter um acompanhamento constante da situação para garantir que as soluções propostas estejam sendo implementadas de forma eficaz.</t>
  </si>
  <si>
    <t>Impossibilidade em adquirir determinados equipamentos</t>
  </si>
  <si>
    <t>Solicitar a empresa comprovantes do aumento de preços, inclusive com carta do fabricante; nova pesquisa de preços para comparação com o mercado; tentativa de efetuar o reajuste do preço para evitar o fracasso na aquisição. Convocação da 2ª colocada.</t>
  </si>
  <si>
    <t>Caso seja necessário fazer alterações significativas no objeto, como revisão do escopo ou substituição de equipamentos, obtenha as aprovações e autorizações necessárias das partes interessadas.</t>
  </si>
  <si>
    <t xml:space="preserve">Falta de comprometimento por parte da Contratada e Possível atraso na entrega.
</t>
  </si>
  <si>
    <t>Estabelecer um sistema de monitoramento para acompanhar o status de entrega de cada item e notificar imediatamente todas as partes interessadas sobre os atrasos na entrega dos itens afetados.</t>
  </si>
  <si>
    <t>Expor no Termo de Referência/Edital, notificando a empresa de acordo com as leis de licitação, ocasionando uma penalidade mais branda como a multa podendo chegar a rescisão unilateral.</t>
  </si>
  <si>
    <t>modelo - Processo 0035.003501/2023-45</t>
  </si>
  <si>
    <t>Prever observância à Lei Geral de Proteção de Dados Pessoais (LGPD); Prever penalidades no Termo de
Referência, por descumprimento de
cláusulas contratuais.</t>
  </si>
  <si>
    <t xml:space="preserve">Aplicação das penalidades previstas no Termo de Referência; Exigir que a licitante tenha conhecimento
da LGPD e LAI durante a execução do
contrato, sendo cientificado da necessidade
na licitação.
</t>
  </si>
  <si>
    <t>Vazamento de dados e informações pelos funcionários da contratada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</si>
</sst>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0D0D0D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9" fillId="0" borderId="0" xfId="0" applyFont="1"/>
    <xf numFmtId="0" fontId="8" fillId="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/>
    <xf numFmtId="0" fontId="0" fillId="0" borderId="1" xfId="0" applyFont="1" applyBorder="1"/>
    <xf numFmtId="0" fontId="8" fillId="8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justify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12" fillId="8" borderId="1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5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FDA00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DISTRIBUIÇÃO DE RISCOS</a:t>
            </a:r>
          </a:p>
        </c:rich>
      </c:tx>
      <c:overlay val="0"/>
    </c:title>
    <c:autoTitleDeleted val="0"/>
    <c:view3D>
      <c:rotX val="7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'Gráfico Comparativo'!$B$1</c:f>
              <c:strCache>
                <c:ptCount val="1"/>
                <c:pt idx="0">
                  <c:v>NÚMERO DE RISCOS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E03-49F7-BF0D-DBC9D7490A7D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E03-49F7-BF0D-DBC9D7490A7D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E03-49F7-BF0D-DBC9D7490A7D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E03-49F7-BF0D-DBC9D7490A7D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E03-49F7-BF0D-DBC9D7490A7D}"/>
              </c:ext>
            </c:extLst>
          </c:dPt>
          <c:dLbls>
            <c:dLbl>
              <c:idx val="0"/>
              <c:layout>
                <c:manualLayout>
                  <c:x val="-2.5292432195975503E-2"/>
                  <c:y val="7.4356605424321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03-49F7-BF0D-DBC9D7490A7D}"/>
                </c:ext>
              </c:extLst>
            </c:dLbl>
            <c:dLbl>
              <c:idx val="1"/>
              <c:layout>
                <c:manualLayout>
                  <c:x val="-7.9491032370953632E-2"/>
                  <c:y val="5.86953630796150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03-49F7-BF0D-DBC9D7490A7D}"/>
                </c:ext>
              </c:extLst>
            </c:dLbl>
            <c:dLbl>
              <c:idx val="2"/>
              <c:layout>
                <c:manualLayout>
                  <c:x val="-3.2159011373578301E-2"/>
                  <c:y val="-0.217556255468066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03-49F7-BF0D-DBC9D7490A7D}"/>
                </c:ext>
              </c:extLst>
            </c:dLbl>
            <c:dLbl>
              <c:idx val="3"/>
              <c:layout>
                <c:manualLayout>
                  <c:x val="7.9252405949256338E-2"/>
                  <c:y val="6.8695363079615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03-49F7-BF0D-DBC9D7490A7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('Gráfico Comparativo'!$A$2:$A$6,'Gráfico Comparativo'!$C$2:$C$6)</c:f>
              <c:strCache>
                <c:ptCount val="10"/>
                <c:pt idx="0">
                  <c:v>Insignificante</c:v>
                </c:pt>
                <c:pt idx="1">
                  <c:v>Baixo</c:v>
                </c:pt>
                <c:pt idx="2">
                  <c:v>Médio</c:v>
                </c:pt>
                <c:pt idx="3">
                  <c:v>Alto</c:v>
                </c:pt>
                <c:pt idx="4">
                  <c:v>Extremo</c:v>
                </c:pt>
                <c:pt idx="5">
                  <c:v>0%</c:v>
                </c:pt>
                <c:pt idx="6">
                  <c:v>0%</c:v>
                </c:pt>
                <c:pt idx="7">
                  <c:v>0%</c:v>
                </c:pt>
                <c:pt idx="8">
                  <c:v>40%</c:v>
                </c:pt>
                <c:pt idx="9">
                  <c:v>60%</c:v>
                </c:pt>
              </c:strCache>
            </c:strRef>
          </c:cat>
          <c:val>
            <c:numRef>
              <c:f>'Gráfico Comparativo'!$B$2:$B$6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E03-49F7-BF0D-DBC9D7490A7D}"/>
            </c:ext>
          </c:extLst>
        </c:ser>
        <c:ser>
          <c:idx val="1"/>
          <c:order val="1"/>
          <c:tx>
            <c:strRef>
              <c:f>'Gráfico Comparativo'!$C$1</c:f>
              <c:strCache>
                <c:ptCount val="1"/>
                <c:pt idx="0">
                  <c:v>PERCENTUAL</c:v>
                </c:pt>
              </c:strCache>
            </c:strRef>
          </c:tx>
          <c:cat>
            <c:strRef>
              <c:f>('Gráfico Comparativo'!$A$2:$A$6,'Gráfico Comparativo'!$C$2:$C$6)</c:f>
              <c:strCache>
                <c:ptCount val="10"/>
                <c:pt idx="0">
                  <c:v>Insignificante</c:v>
                </c:pt>
                <c:pt idx="1">
                  <c:v>Baixo</c:v>
                </c:pt>
                <c:pt idx="2">
                  <c:v>Médio</c:v>
                </c:pt>
                <c:pt idx="3">
                  <c:v>Alto</c:v>
                </c:pt>
                <c:pt idx="4">
                  <c:v>Extremo</c:v>
                </c:pt>
                <c:pt idx="5">
                  <c:v>0%</c:v>
                </c:pt>
                <c:pt idx="6">
                  <c:v>0%</c:v>
                </c:pt>
                <c:pt idx="7">
                  <c:v>0%</c:v>
                </c:pt>
                <c:pt idx="8">
                  <c:v>40%</c:v>
                </c:pt>
                <c:pt idx="9">
                  <c:v>60%</c:v>
                </c:pt>
              </c:strCache>
            </c:strRef>
          </c:cat>
          <c:val>
            <c:numRef>
              <c:f>'Gráfico Comparativo'!$C$2:$C$6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</c:v>
                </c:pt>
                <c:pt idx="4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EE03-49F7-BF0D-DBC9D7490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61912</xdr:rowOff>
    </xdr:from>
    <xdr:to>
      <xdr:col>10</xdr:col>
      <xdr:colOff>409575</xdr:colOff>
      <xdr:row>13</xdr:row>
      <xdr:rowOff>100012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zoomScale="80" zoomScaleNormal="80" workbookViewId="0">
      <selection activeCell="L6" sqref="L6"/>
    </sheetView>
  </sheetViews>
  <sheetFormatPr defaultColWidth="9.140625" defaultRowHeight="15" x14ac:dyDescent="0.25"/>
  <cols>
    <col min="1" max="1" width="15.7109375" style="26" customWidth="1"/>
    <col min="2" max="2" width="16.42578125" style="26" hidden="1" customWidth="1"/>
    <col min="3" max="3" width="31.85546875" style="26" customWidth="1"/>
    <col min="4" max="4" width="15.7109375" style="26" bestFit="1" customWidth="1"/>
    <col min="5" max="5" width="5" style="26" hidden="1" customWidth="1"/>
    <col min="6" max="6" width="16.42578125" style="26" bestFit="1" customWidth="1"/>
    <col min="7" max="7" width="7.42578125" style="26" hidden="1" customWidth="1"/>
    <col min="8" max="8" width="14.7109375" style="26" bestFit="1" customWidth="1"/>
    <col min="9" max="10" width="44.85546875" style="26" customWidth="1"/>
    <col min="11" max="11" width="41.140625" style="26" customWidth="1"/>
    <col min="12" max="16384" width="9.140625" style="26"/>
  </cols>
  <sheetData>
    <row r="1" spans="1:11" s="27" customFormat="1" ht="25.5" customHeight="1" x14ac:dyDescent="0.25">
      <c r="A1" s="48" t="s">
        <v>121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s="27" customFormat="1" ht="65.25" customHeight="1" x14ac:dyDescent="0.25">
      <c r="A2" s="28" t="s">
        <v>0</v>
      </c>
      <c r="B2" s="28" t="s">
        <v>1</v>
      </c>
      <c r="C2" s="28" t="s">
        <v>2</v>
      </c>
      <c r="D2" s="28" t="s">
        <v>8</v>
      </c>
      <c r="E2" s="28"/>
      <c r="F2" s="28" t="s">
        <v>9</v>
      </c>
      <c r="G2" s="28"/>
      <c r="H2" s="28" t="s">
        <v>10</v>
      </c>
      <c r="I2" s="28" t="s">
        <v>3</v>
      </c>
      <c r="J2" s="28" t="s">
        <v>7</v>
      </c>
      <c r="K2" s="28" t="s">
        <v>4</v>
      </c>
    </row>
    <row r="3" spans="1:11" ht="101.25" customHeight="1" x14ac:dyDescent="0.25">
      <c r="A3" s="40">
        <v>1</v>
      </c>
      <c r="B3" s="33"/>
      <c r="C3" s="44" t="s">
        <v>110</v>
      </c>
      <c r="D3" s="42" t="s">
        <v>46</v>
      </c>
      <c r="E3" s="43">
        <f>IF(D3="raríssima",0.1,IF(D3="rara",0.35,IF(D3="eventual",0.75,IF(D3="frequente",1,0))))</f>
        <v>0.75</v>
      </c>
      <c r="F3" s="42" t="s">
        <v>108</v>
      </c>
      <c r="G3" s="43">
        <f>IF(F3="irrelevante",10,IF(F3="Pouco relevante",20,IF(F3="Relevante",50,IF(F3="Muito relevante",100))))</f>
        <v>100</v>
      </c>
      <c r="H3" s="42" t="str">
        <f>IF(E3*G3&lt;=3.5,"Insignificante",IF(E3*G3&lt;=7,"Baixo",IF(E3*G3&lt;=17.5,"Médio",IF(E3*G3&lt;=35,"Alto",IF(E3*G3&gt;35,"Extremo","Erro")))))</f>
        <v>Extremo</v>
      </c>
      <c r="I3" s="44" t="s">
        <v>109</v>
      </c>
      <c r="J3" s="44" t="s">
        <v>113</v>
      </c>
      <c r="K3" s="24"/>
    </row>
    <row r="4" spans="1:11" ht="130.5" customHeight="1" x14ac:dyDescent="0.25">
      <c r="A4" s="40">
        <v>2</v>
      </c>
      <c r="B4" s="31"/>
      <c r="C4" s="44" t="s">
        <v>111</v>
      </c>
      <c r="D4" s="42" t="s">
        <v>44</v>
      </c>
      <c r="E4" s="43">
        <f t="shared" ref="E4:E9" si="0">IF(D4="raríssima",0.1,IF(D4="rara",0.35,IF(D4="eventual",0.75,IF(D4="frequente",1,0))))</f>
        <v>0.35</v>
      </c>
      <c r="F4" s="42" t="s">
        <v>108</v>
      </c>
      <c r="G4" s="43">
        <f t="shared" ref="G4:G9" si="1">IF(F4="irrelevante",10,IF(F4="Pouco relevante",20,IF(F4="Relevante",50,IF(F4="Muito relevante",100))))</f>
        <v>100</v>
      </c>
      <c r="H4" s="42" t="str">
        <f t="shared" ref="H4:H6" si="2">IF(E4*G4&lt;=3.5,"Insignificante",IF(E4*G4&lt;=7,"Baixo",IF(E4*G4&lt;=17.5,"Médio",IF(E4*G4&lt;=35,"Alto",IF(E4*G4&gt;35,"Extremo","Erro")))))</f>
        <v>Alto</v>
      </c>
      <c r="I4" s="44" t="s">
        <v>112</v>
      </c>
      <c r="J4" s="47" t="s">
        <v>114</v>
      </c>
      <c r="K4" s="31"/>
    </row>
    <row r="5" spans="1:11" ht="122.25" customHeight="1" x14ac:dyDescent="0.25">
      <c r="A5" s="28">
        <v>3</v>
      </c>
      <c r="B5" s="31"/>
      <c r="C5" s="44" t="s">
        <v>115</v>
      </c>
      <c r="D5" s="42" t="s">
        <v>46</v>
      </c>
      <c r="E5" s="43">
        <f t="shared" si="0"/>
        <v>0.75</v>
      </c>
      <c r="F5" s="42" t="s">
        <v>108</v>
      </c>
      <c r="G5" s="43">
        <f t="shared" si="1"/>
        <v>100</v>
      </c>
      <c r="H5" s="42" t="str">
        <f t="shared" si="2"/>
        <v>Extremo</v>
      </c>
      <c r="I5" s="44" t="s">
        <v>116</v>
      </c>
      <c r="J5" s="47" t="s">
        <v>117</v>
      </c>
      <c r="K5" s="31"/>
    </row>
    <row r="6" spans="1:11" ht="114.75" customHeight="1" x14ac:dyDescent="0.25">
      <c r="A6" s="28">
        <v>4</v>
      </c>
      <c r="B6" s="31"/>
      <c r="C6" s="44" t="s">
        <v>118</v>
      </c>
      <c r="D6" s="42" t="s">
        <v>46</v>
      </c>
      <c r="E6" s="43">
        <f t="shared" si="0"/>
        <v>0.75</v>
      </c>
      <c r="F6" s="42" t="s">
        <v>107</v>
      </c>
      <c r="G6" s="43">
        <f t="shared" si="1"/>
        <v>50</v>
      </c>
      <c r="H6" s="42" t="str">
        <f t="shared" si="2"/>
        <v>Extremo</v>
      </c>
      <c r="I6" s="44" t="s">
        <v>120</v>
      </c>
      <c r="J6" s="47" t="s">
        <v>119</v>
      </c>
      <c r="K6" s="31"/>
    </row>
    <row r="7" spans="1:11" ht="99.75" x14ac:dyDescent="0.25">
      <c r="A7" s="28">
        <v>5</v>
      </c>
      <c r="B7" s="31"/>
      <c r="C7" s="42" t="s">
        <v>124</v>
      </c>
      <c r="D7" s="45" t="s">
        <v>44</v>
      </c>
      <c r="E7" s="41">
        <f t="shared" si="0"/>
        <v>0.35</v>
      </c>
      <c r="F7" s="45" t="s">
        <v>57</v>
      </c>
      <c r="G7" s="41">
        <f t="shared" si="1"/>
        <v>100</v>
      </c>
      <c r="H7" s="45" t="s">
        <v>63</v>
      </c>
      <c r="I7" s="46" t="s">
        <v>122</v>
      </c>
      <c r="J7" s="46" t="s">
        <v>123</v>
      </c>
      <c r="K7" s="31"/>
    </row>
    <row r="8" spans="1:11" x14ac:dyDescent="0.25">
      <c r="A8" s="32"/>
      <c r="B8" s="31"/>
      <c r="C8" s="29"/>
      <c r="D8" s="24"/>
      <c r="E8" s="25">
        <f t="shared" si="0"/>
        <v>0</v>
      </c>
      <c r="F8" s="24"/>
      <c r="G8" s="25" t="b">
        <f t="shared" si="1"/>
        <v>0</v>
      </c>
      <c r="H8" s="24"/>
      <c r="I8" s="31"/>
      <c r="J8" s="31"/>
      <c r="K8" s="31"/>
    </row>
    <row r="9" spans="1:11" x14ac:dyDescent="0.25">
      <c r="A9" s="38"/>
      <c r="B9" s="31"/>
      <c r="C9" s="29"/>
      <c r="D9" s="24"/>
      <c r="E9" s="25">
        <f t="shared" si="0"/>
        <v>0</v>
      </c>
      <c r="F9" s="24"/>
      <c r="G9" s="25" t="b">
        <f t="shared" si="1"/>
        <v>0</v>
      </c>
      <c r="H9" s="24"/>
      <c r="I9" s="31"/>
      <c r="J9" s="31"/>
      <c r="K9" s="31"/>
    </row>
    <row r="10" spans="1:11" ht="27" customHeight="1" x14ac:dyDescent="0.2">
      <c r="A10" s="38"/>
      <c r="B10" s="31"/>
      <c r="C10" s="29"/>
      <c r="D10" s="24"/>
      <c r="E10" s="25"/>
      <c r="F10" s="24"/>
      <c r="G10" s="25"/>
      <c r="H10" s="24"/>
      <c r="I10" s="31"/>
      <c r="J10" s="31"/>
      <c r="K10" s="31"/>
    </row>
  </sheetData>
  <autoFilter ref="A2:K3"/>
  <dataConsolidate link="1">
    <dataRefs count="1">
      <dataRef name="$A$5+'Nível de Risco - PxQ'!$B$6='Nível de Risco - PxQ'!$B$5"/>
    </dataRefs>
  </dataConsolidate>
  <mergeCells count="1">
    <mergeCell ref="A1:K1"/>
  </mergeCells>
  <conditionalFormatting sqref="H1:H1048576">
    <cfRule type="containsText" dxfId="4" priority="1" operator="containsText" text="Extremo">
      <formula>NOT(ISERROR(SEARCH("Extremo",H1)))</formula>
    </cfRule>
    <cfRule type="containsText" dxfId="3" priority="2" operator="containsText" text="Alto">
      <formula>NOT(ISERROR(SEARCH("Alto",H1)))</formula>
    </cfRule>
    <cfRule type="containsText" dxfId="2" priority="3" operator="containsText" text="Insignificante">
      <formula>NOT(ISERROR(SEARCH("Insignificante",H1)))</formula>
    </cfRule>
    <cfRule type="containsText" dxfId="1" priority="4" operator="containsText" text="Médio">
      <formula>NOT(ISERROR(SEARCH("Médio",H1)))</formula>
    </cfRule>
    <cfRule type="containsText" dxfId="0" priority="5" operator="containsText" text="Baixo">
      <formula>NOT(ISERROR(SEARCH("Baixo",H1)))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4294967293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'Escala de Consequências'!$A$2:$A$5</xm:f>
          </x14:formula1>
          <xm:sqref>F3:F10</xm:sqref>
        </x14:dataValidation>
        <x14:dataValidation type="list" allowBlank="1" showInputMessage="1" showErrorMessage="1">
          <x14:formula1>
            <xm:f>'Escala de Probabildiades'!$A$2:$A$5</xm:f>
          </x14:formula1>
          <xm:sqref>D3:D10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C2" zoomScale="80" zoomScaleNormal="80" workbookViewId="0">
      <selection activeCell="I15" sqref="I15:I17"/>
    </sheetView>
  </sheetViews>
  <sheetFormatPr defaultColWidth="8.85546875" defaultRowHeight="15" x14ac:dyDescent="0.25"/>
  <cols>
    <col min="1" max="1" width="24.42578125" hidden="1" customWidth="1"/>
    <col min="2" max="2" width="61.140625" hidden="1" customWidth="1"/>
    <col min="3" max="3" width="63.7109375" customWidth="1"/>
    <col min="4" max="4" width="16.28515625" hidden="1" customWidth="1"/>
    <col min="5" max="5" width="16.42578125" hidden="1" customWidth="1"/>
    <col min="6" max="6" width="14.7109375" bestFit="1" customWidth="1"/>
    <col min="7" max="7" width="8.7109375" customWidth="1"/>
    <col min="8" max="9" width="44.85546875" customWidth="1"/>
    <col min="10" max="10" width="41.140625" hidden="1" customWidth="1"/>
  </cols>
  <sheetData>
    <row r="1" spans="1:10" x14ac:dyDescent="0.25">
      <c r="A1" s="49" t="s">
        <v>11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x14ac:dyDescent="0.25">
      <c r="A2" s="15" t="s">
        <v>0</v>
      </c>
      <c r="B2" s="15" t="s">
        <v>1</v>
      </c>
      <c r="C2" s="15" t="s">
        <v>2</v>
      </c>
      <c r="D2" s="15" t="s">
        <v>8</v>
      </c>
      <c r="E2" s="15" t="s">
        <v>9</v>
      </c>
      <c r="F2" s="15" t="s">
        <v>10</v>
      </c>
      <c r="G2" s="15" t="s">
        <v>70</v>
      </c>
      <c r="H2" s="15" t="s">
        <v>3</v>
      </c>
      <c r="I2" s="15" t="s">
        <v>7</v>
      </c>
      <c r="J2" s="15" t="s">
        <v>4</v>
      </c>
    </row>
    <row r="3" spans="1:10" hidden="1" x14ac:dyDescent="0.2">
      <c r="A3" s="50"/>
      <c r="B3" s="51"/>
      <c r="C3" s="51"/>
      <c r="D3" s="51"/>
      <c r="E3" s="51"/>
      <c r="F3" s="51"/>
      <c r="G3" s="51"/>
      <c r="H3" s="51"/>
      <c r="I3" s="51"/>
      <c r="J3" s="52"/>
    </row>
    <row r="4" spans="1:10" ht="45" hidden="1" x14ac:dyDescent="0.2">
      <c r="A4" s="53" t="s">
        <v>5</v>
      </c>
      <c r="B4" s="54" t="s">
        <v>14</v>
      </c>
      <c r="C4" s="2" t="s">
        <v>71</v>
      </c>
      <c r="D4" s="2" t="s">
        <v>42</v>
      </c>
      <c r="E4" s="2" t="s">
        <v>55</v>
      </c>
      <c r="F4" s="2" t="s">
        <v>65</v>
      </c>
      <c r="G4" s="13"/>
      <c r="H4" s="2" t="s">
        <v>84</v>
      </c>
      <c r="I4" s="2" t="s">
        <v>85</v>
      </c>
      <c r="J4" s="2"/>
    </row>
    <row r="5" spans="1:10" ht="60" hidden="1" x14ac:dyDescent="0.2">
      <c r="A5" s="53"/>
      <c r="B5" s="55"/>
      <c r="C5" s="2" t="s">
        <v>26</v>
      </c>
      <c r="D5" s="2" t="s">
        <v>44</v>
      </c>
      <c r="E5" s="2" t="s">
        <v>55</v>
      </c>
      <c r="F5" s="2" t="s">
        <v>62</v>
      </c>
      <c r="G5" s="10"/>
      <c r="H5" s="2" t="s">
        <v>72</v>
      </c>
      <c r="I5" s="2" t="s">
        <v>86</v>
      </c>
      <c r="J5" s="2"/>
    </row>
    <row r="6" spans="1:10" hidden="1" x14ac:dyDescent="0.2">
      <c r="A6" s="53"/>
      <c r="B6" s="55"/>
      <c r="C6" s="2" t="s">
        <v>23</v>
      </c>
      <c r="D6" s="2" t="s">
        <v>42</v>
      </c>
      <c r="E6" s="2" t="s">
        <v>53</v>
      </c>
      <c r="F6" s="2" t="s">
        <v>66</v>
      </c>
      <c r="G6" s="2"/>
      <c r="H6" s="54" t="s">
        <v>104</v>
      </c>
      <c r="I6" s="54" t="s">
        <v>87</v>
      </c>
      <c r="J6" s="2"/>
    </row>
    <row r="7" spans="1:10" ht="38.25" hidden="1" customHeight="1" x14ac:dyDescent="0.2">
      <c r="A7" s="53"/>
      <c r="B7" s="56"/>
      <c r="C7" s="2" t="s">
        <v>28</v>
      </c>
      <c r="D7" s="2" t="s">
        <v>46</v>
      </c>
      <c r="E7" s="2" t="s">
        <v>53</v>
      </c>
      <c r="F7" s="2" t="s">
        <v>62</v>
      </c>
      <c r="G7" s="10"/>
      <c r="H7" s="55"/>
      <c r="I7" s="55"/>
      <c r="J7" s="2"/>
    </row>
    <row r="8" spans="1:10" hidden="1" x14ac:dyDescent="0.2">
      <c r="A8" s="53"/>
      <c r="B8" s="54" t="s">
        <v>13</v>
      </c>
      <c r="C8" s="2" t="s">
        <v>24</v>
      </c>
      <c r="D8" s="2" t="s">
        <v>42</v>
      </c>
      <c r="E8" s="2" t="s">
        <v>53</v>
      </c>
      <c r="F8" s="2" t="s">
        <v>66</v>
      </c>
      <c r="G8" s="2"/>
      <c r="H8" s="55"/>
      <c r="I8" s="55"/>
      <c r="J8" s="2"/>
    </row>
    <row r="9" spans="1:10" ht="96.75" customHeight="1" x14ac:dyDescent="0.25">
      <c r="A9" s="53"/>
      <c r="B9" s="55"/>
      <c r="C9" s="2" t="s">
        <v>25</v>
      </c>
      <c r="D9" s="2" t="s">
        <v>46</v>
      </c>
      <c r="E9" s="2" t="s">
        <v>55</v>
      </c>
      <c r="F9" s="2" t="s">
        <v>63</v>
      </c>
      <c r="G9" s="11"/>
      <c r="H9" s="55"/>
      <c r="I9" s="55"/>
      <c r="J9" s="2"/>
    </row>
    <row r="10" spans="1:10" hidden="1" x14ac:dyDescent="0.2">
      <c r="A10" s="53"/>
      <c r="B10" s="55"/>
      <c r="C10" s="2" t="s">
        <v>27</v>
      </c>
      <c r="D10" s="2" t="s">
        <v>44</v>
      </c>
      <c r="E10" s="2" t="s">
        <v>55</v>
      </c>
      <c r="F10" s="2" t="s">
        <v>62</v>
      </c>
      <c r="G10" s="10"/>
      <c r="H10" s="56"/>
      <c r="I10" s="56"/>
      <c r="J10" s="2"/>
    </row>
    <row r="11" spans="1:10" hidden="1" x14ac:dyDescent="0.2">
      <c r="A11" s="57"/>
      <c r="B11" s="58"/>
      <c r="C11" s="58"/>
      <c r="D11" s="58"/>
      <c r="E11" s="58"/>
      <c r="F11" s="58"/>
      <c r="G11" s="58"/>
      <c r="H11" s="58"/>
      <c r="I11" s="58"/>
      <c r="J11" s="59"/>
    </row>
    <row r="12" spans="1:10" ht="45" hidden="1" x14ac:dyDescent="0.2">
      <c r="A12" s="53" t="s">
        <v>12</v>
      </c>
      <c r="B12" s="54" t="s">
        <v>15</v>
      </c>
      <c r="C12" s="2" t="s">
        <v>69</v>
      </c>
      <c r="D12" s="2" t="s">
        <v>46</v>
      </c>
      <c r="E12" s="2" t="s">
        <v>53</v>
      </c>
      <c r="F12" s="2" t="s">
        <v>62</v>
      </c>
      <c r="G12" s="10"/>
      <c r="H12" s="54" t="s">
        <v>88</v>
      </c>
      <c r="I12" s="14" t="s">
        <v>89</v>
      </c>
      <c r="J12" s="2"/>
    </row>
    <row r="13" spans="1:10" ht="38.25" x14ac:dyDescent="0.25">
      <c r="A13" s="53"/>
      <c r="B13" s="55"/>
      <c r="C13" s="2" t="s">
        <v>29</v>
      </c>
      <c r="D13" s="2" t="s">
        <v>46</v>
      </c>
      <c r="E13" s="2" t="s">
        <v>55</v>
      </c>
      <c r="F13" s="2" t="s">
        <v>63</v>
      </c>
      <c r="G13" s="11"/>
      <c r="H13" s="55"/>
      <c r="I13" s="14" t="s">
        <v>90</v>
      </c>
      <c r="J13" s="2"/>
    </row>
    <row r="14" spans="1:10" ht="60" hidden="1" x14ac:dyDescent="0.2">
      <c r="A14" s="53"/>
      <c r="B14" s="56"/>
      <c r="C14" s="2" t="s">
        <v>30</v>
      </c>
      <c r="D14" s="2" t="s">
        <v>44</v>
      </c>
      <c r="E14" s="2" t="s">
        <v>55</v>
      </c>
      <c r="F14" s="2" t="s">
        <v>62</v>
      </c>
      <c r="G14" s="10"/>
      <c r="H14" s="56"/>
      <c r="I14" s="14" t="s">
        <v>91</v>
      </c>
      <c r="J14" s="2"/>
    </row>
    <row r="15" spans="1:10" ht="28.5" customHeight="1" x14ac:dyDescent="0.25">
      <c r="A15" s="53"/>
      <c r="B15" s="54" t="s">
        <v>16</v>
      </c>
      <c r="C15" s="2" t="s">
        <v>81</v>
      </c>
      <c r="D15" s="2" t="s">
        <v>48</v>
      </c>
      <c r="E15" s="2" t="s">
        <v>55</v>
      </c>
      <c r="F15" s="2" t="s">
        <v>64</v>
      </c>
      <c r="G15" s="12"/>
      <c r="H15" s="2" t="s">
        <v>82</v>
      </c>
      <c r="I15" s="54" t="s">
        <v>106</v>
      </c>
      <c r="J15" s="2"/>
    </row>
    <row r="16" spans="1:10" ht="55.5" customHeight="1" x14ac:dyDescent="0.25">
      <c r="A16" s="53"/>
      <c r="B16" s="55"/>
      <c r="C16" s="2" t="s">
        <v>31</v>
      </c>
      <c r="D16" s="2" t="s">
        <v>46</v>
      </c>
      <c r="E16" s="2" t="s">
        <v>55</v>
      </c>
      <c r="F16" s="2" t="s">
        <v>63</v>
      </c>
      <c r="G16" s="11"/>
      <c r="H16" s="54" t="s">
        <v>80</v>
      </c>
      <c r="I16" s="55"/>
      <c r="J16" s="2"/>
    </row>
    <row r="17" spans="1:10" ht="30" hidden="1" x14ac:dyDescent="0.2">
      <c r="A17" s="53"/>
      <c r="B17" s="56"/>
      <c r="C17" s="2" t="s">
        <v>32</v>
      </c>
      <c r="D17" s="2" t="s">
        <v>44</v>
      </c>
      <c r="E17" s="2" t="s">
        <v>53</v>
      </c>
      <c r="F17" s="2" t="s">
        <v>65</v>
      </c>
      <c r="G17" s="13"/>
      <c r="H17" s="56"/>
      <c r="I17" s="56"/>
      <c r="J17" s="2"/>
    </row>
    <row r="18" spans="1:10" hidden="1" x14ac:dyDescent="0.2">
      <c r="A18" s="57"/>
      <c r="B18" s="58"/>
      <c r="C18" s="58"/>
      <c r="D18" s="58"/>
      <c r="E18" s="58"/>
      <c r="F18" s="58"/>
      <c r="G18" s="58"/>
      <c r="H18" s="58"/>
      <c r="I18" s="58"/>
      <c r="J18" s="59"/>
    </row>
    <row r="19" spans="1:10" ht="45" hidden="1" x14ac:dyDescent="0.2">
      <c r="A19" s="53"/>
      <c r="B19" s="55" t="s">
        <v>18</v>
      </c>
      <c r="C19" s="2" t="s">
        <v>35</v>
      </c>
      <c r="D19" s="2" t="s">
        <v>44</v>
      </c>
      <c r="E19" s="2" t="s">
        <v>53</v>
      </c>
      <c r="F19" s="2" t="s">
        <v>65</v>
      </c>
      <c r="G19" s="13"/>
      <c r="H19" s="54" t="s">
        <v>98</v>
      </c>
      <c r="I19" s="14" t="s">
        <v>100</v>
      </c>
      <c r="J19" s="2"/>
    </row>
    <row r="20" spans="1:10" ht="30" hidden="1" x14ac:dyDescent="0.2">
      <c r="A20" s="53"/>
      <c r="B20" s="55"/>
      <c r="C20" s="2" t="s">
        <v>36</v>
      </c>
      <c r="D20" s="2" t="s">
        <v>44</v>
      </c>
      <c r="E20" s="2" t="s">
        <v>55</v>
      </c>
      <c r="F20" s="2" t="s">
        <v>62</v>
      </c>
      <c r="G20" s="10"/>
      <c r="H20" s="55"/>
      <c r="I20" s="14" t="s">
        <v>77</v>
      </c>
      <c r="J20" s="2"/>
    </row>
    <row r="21" spans="1:10" ht="25.5" hidden="1" customHeight="1" x14ac:dyDescent="0.2">
      <c r="A21" s="53"/>
      <c r="B21" s="56"/>
      <c r="C21" s="2" t="s">
        <v>17</v>
      </c>
      <c r="D21" s="2" t="s">
        <v>44</v>
      </c>
      <c r="E21" s="2" t="s">
        <v>53</v>
      </c>
      <c r="F21" s="2" t="s">
        <v>65</v>
      </c>
      <c r="G21" s="13"/>
      <c r="H21" s="55"/>
      <c r="I21" s="54" t="s">
        <v>99</v>
      </c>
      <c r="J21" s="2"/>
    </row>
    <row r="22" spans="1:10" ht="24" hidden="1" customHeight="1" x14ac:dyDescent="0.2">
      <c r="A22" s="53"/>
      <c r="B22" s="2" t="s">
        <v>33</v>
      </c>
      <c r="C22" s="2" t="s">
        <v>34</v>
      </c>
      <c r="D22" s="2" t="s">
        <v>44</v>
      </c>
      <c r="E22" s="2" t="s">
        <v>55</v>
      </c>
      <c r="F22" s="2" t="s">
        <v>62</v>
      </c>
      <c r="G22" s="10"/>
      <c r="H22" s="56"/>
      <c r="I22" s="56"/>
      <c r="J22" s="2"/>
    </row>
    <row r="23" spans="1:10" hidden="1" x14ac:dyDescent="0.2">
      <c r="A23" s="57"/>
      <c r="B23" s="58"/>
      <c r="C23" s="58"/>
      <c r="D23" s="58"/>
      <c r="E23" s="58"/>
      <c r="F23" s="58"/>
      <c r="G23" s="58"/>
      <c r="H23" s="58"/>
      <c r="I23" s="58"/>
      <c r="J23" s="59"/>
    </row>
    <row r="24" spans="1:10" ht="38.25" hidden="1" customHeight="1" x14ac:dyDescent="0.2">
      <c r="A24" s="60" t="s">
        <v>6</v>
      </c>
      <c r="B24" s="54" t="s">
        <v>20</v>
      </c>
      <c r="C24" s="2" t="s">
        <v>92</v>
      </c>
      <c r="D24" s="2" t="s">
        <v>44</v>
      </c>
      <c r="E24" s="2" t="s">
        <v>55</v>
      </c>
      <c r="F24" s="2" t="s">
        <v>62</v>
      </c>
      <c r="G24" s="10"/>
      <c r="H24" s="54" t="s">
        <v>105</v>
      </c>
      <c r="I24" s="54" t="s">
        <v>94</v>
      </c>
      <c r="J24" s="2"/>
    </row>
    <row r="25" spans="1:10" ht="44.25" customHeight="1" x14ac:dyDescent="0.25">
      <c r="A25" s="61"/>
      <c r="B25" s="56"/>
      <c r="C25" s="2" t="s">
        <v>19</v>
      </c>
      <c r="D25" s="2" t="s">
        <v>44</v>
      </c>
      <c r="E25" s="2" t="s">
        <v>57</v>
      </c>
      <c r="F25" s="2" t="s">
        <v>63</v>
      </c>
      <c r="G25" s="11"/>
      <c r="H25" s="56"/>
      <c r="I25" s="56"/>
      <c r="J25" s="2"/>
    </row>
    <row r="26" spans="1:10" ht="20.100000000000001" customHeight="1" x14ac:dyDescent="0.25">
      <c r="A26" s="61"/>
      <c r="B26" s="54" t="s">
        <v>21</v>
      </c>
      <c r="C26" s="2" t="s">
        <v>74</v>
      </c>
      <c r="D26" s="2" t="s">
        <v>44</v>
      </c>
      <c r="E26" s="2" t="s">
        <v>57</v>
      </c>
      <c r="F26" s="2" t="s">
        <v>63</v>
      </c>
      <c r="G26" s="11"/>
      <c r="H26" s="54" t="s">
        <v>95</v>
      </c>
      <c r="I26" s="54" t="s">
        <v>96</v>
      </c>
      <c r="J26" s="14"/>
    </row>
    <row r="27" spans="1:10" ht="20.100000000000001" customHeight="1" x14ac:dyDescent="0.25">
      <c r="A27" s="61"/>
      <c r="B27" s="55"/>
      <c r="C27" s="2" t="s">
        <v>75</v>
      </c>
      <c r="D27" s="2" t="s">
        <v>46</v>
      </c>
      <c r="E27" s="2" t="s">
        <v>55</v>
      </c>
      <c r="F27" s="2" t="s">
        <v>63</v>
      </c>
      <c r="G27" s="11"/>
      <c r="H27" s="55"/>
      <c r="I27" s="55"/>
      <c r="J27" s="14"/>
    </row>
    <row r="28" spans="1:10" ht="60" customHeight="1" x14ac:dyDescent="0.25">
      <c r="A28" s="61"/>
      <c r="B28" s="56"/>
      <c r="C28" s="2" t="s">
        <v>76</v>
      </c>
      <c r="D28" s="2" t="s">
        <v>44</v>
      </c>
      <c r="E28" s="2" t="s">
        <v>57</v>
      </c>
      <c r="F28" s="2" t="s">
        <v>63</v>
      </c>
      <c r="G28" s="11"/>
      <c r="H28" s="56"/>
      <c r="I28" s="56"/>
      <c r="J28" s="2"/>
    </row>
    <row r="29" spans="1:10" ht="20.100000000000001" hidden="1" customHeight="1" x14ac:dyDescent="0.2">
      <c r="A29" s="61"/>
      <c r="B29" s="55" t="s">
        <v>22</v>
      </c>
      <c r="C29" s="2" t="s">
        <v>37</v>
      </c>
      <c r="D29" s="2" t="s">
        <v>46</v>
      </c>
      <c r="E29" s="2" t="s">
        <v>53</v>
      </c>
      <c r="F29" s="2" t="s">
        <v>62</v>
      </c>
      <c r="G29" s="10"/>
      <c r="H29" s="54" t="s">
        <v>73</v>
      </c>
      <c r="I29" s="54"/>
      <c r="J29" s="2"/>
    </row>
    <row r="30" spans="1:10" ht="20.100000000000001" hidden="1" customHeight="1" x14ac:dyDescent="0.2">
      <c r="A30" s="61"/>
      <c r="B30" s="55"/>
      <c r="C30" s="2" t="s">
        <v>38</v>
      </c>
      <c r="D30" s="2" t="s">
        <v>44</v>
      </c>
      <c r="E30" s="2" t="s">
        <v>55</v>
      </c>
      <c r="F30" s="2" t="s">
        <v>62</v>
      </c>
      <c r="G30" s="10"/>
      <c r="H30" s="56"/>
      <c r="I30" s="55"/>
      <c r="J30" s="2"/>
    </row>
    <row r="31" spans="1:10" ht="45" hidden="1" x14ac:dyDescent="0.2">
      <c r="A31" s="62"/>
      <c r="B31" s="56"/>
      <c r="C31" s="2" t="s">
        <v>68</v>
      </c>
      <c r="D31" s="2" t="s">
        <v>44</v>
      </c>
      <c r="E31" s="2" t="s">
        <v>53</v>
      </c>
      <c r="F31" s="2" t="s">
        <v>65</v>
      </c>
      <c r="G31" s="13"/>
      <c r="H31" s="2" t="s">
        <v>78</v>
      </c>
      <c r="I31" s="2" t="s">
        <v>79</v>
      </c>
      <c r="J31" s="2"/>
    </row>
  </sheetData>
  <dataConsolidate link="1">
    <dataRefs count="1">
      <dataRef name="$A$5+'Nível de Risco - PxQ'!$B$6='Nível de Risco - PxQ'!$B$5"/>
    </dataRefs>
  </dataConsolidate>
  <mergeCells count="30">
    <mergeCell ref="I29:I30"/>
    <mergeCell ref="A24:A31"/>
    <mergeCell ref="B24:B25"/>
    <mergeCell ref="H24:H25"/>
    <mergeCell ref="I24:I25"/>
    <mergeCell ref="B26:B28"/>
    <mergeCell ref="H26:H28"/>
    <mergeCell ref="B29:B31"/>
    <mergeCell ref="H29:H30"/>
    <mergeCell ref="I26:I28"/>
    <mergeCell ref="A23:J23"/>
    <mergeCell ref="A11:J11"/>
    <mergeCell ref="A12:A17"/>
    <mergeCell ref="B12:B14"/>
    <mergeCell ref="H12:H14"/>
    <mergeCell ref="B15:B17"/>
    <mergeCell ref="I15:I17"/>
    <mergeCell ref="H16:H17"/>
    <mergeCell ref="A18:J18"/>
    <mergeCell ref="A19:A22"/>
    <mergeCell ref="B19:B21"/>
    <mergeCell ref="H19:H22"/>
    <mergeCell ref="I21:I22"/>
    <mergeCell ref="A1:J1"/>
    <mergeCell ref="A3:J3"/>
    <mergeCell ref="A4:A10"/>
    <mergeCell ref="B4:B7"/>
    <mergeCell ref="H6:H10"/>
    <mergeCell ref="I6:I10"/>
    <mergeCell ref="B8:B10"/>
  </mergeCells>
  <pageMargins left="0.511811024" right="0.511811024" top="0.78740157499999996" bottom="0.78740157499999996" header="0.31496062000000002" footer="0.31496062000000002"/>
  <pageSetup paperSize="9" orientation="portrait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'Gráfico Comparativo'!$A$2:$A$6</xm:f>
          </x14:formula1>
          <xm:sqref>F24:F31 F12:F17 F4:F10 F19:F22</xm:sqref>
        </x14:dataValidation>
        <x14:dataValidation type="list" allowBlank="1" showInputMessage="1" showErrorMessage="1">
          <x14:formula1>
            <xm:f>'Escala de Consequências'!$A$2:$A$5</xm:f>
          </x14:formula1>
          <xm:sqref>E4:E10 E12:E17 E19:E22 E24:E31</xm:sqref>
        </x14:dataValidation>
        <x14:dataValidation type="list" allowBlank="1" showInputMessage="1" showErrorMessage="1">
          <x14:formula1>
            <xm:f>'Escala de Probabildiades'!$A$2:$A$5</xm:f>
          </x14:formula1>
          <xm:sqref>D4:D10 D12:D17 D19:D22 D24:D31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C1" zoomScale="80" zoomScaleNormal="80" workbookViewId="0">
      <selection activeCell="G4" sqref="G4"/>
    </sheetView>
  </sheetViews>
  <sheetFormatPr defaultColWidth="8.85546875" defaultRowHeight="15" x14ac:dyDescent="0.25"/>
  <cols>
    <col min="1" max="1" width="24.42578125" hidden="1" customWidth="1"/>
    <col min="2" max="2" width="61.140625" hidden="1" customWidth="1"/>
    <col min="3" max="3" width="63.7109375" customWidth="1"/>
    <col min="4" max="4" width="16.28515625" hidden="1" customWidth="1"/>
    <col min="5" max="5" width="16.42578125" hidden="1" customWidth="1"/>
    <col min="6" max="6" width="14.7109375" bestFit="1" customWidth="1"/>
    <col min="7" max="7" width="8.7109375" customWidth="1"/>
    <col min="8" max="9" width="44.85546875" customWidth="1"/>
    <col min="10" max="10" width="41.140625" hidden="1" customWidth="1"/>
  </cols>
  <sheetData>
    <row r="1" spans="1:10" x14ac:dyDescent="0.25">
      <c r="A1" s="49" t="s">
        <v>11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x14ac:dyDescent="0.25">
      <c r="A2" s="1" t="s">
        <v>0</v>
      </c>
      <c r="B2" s="1" t="s">
        <v>1</v>
      </c>
      <c r="C2" s="1" t="s">
        <v>2</v>
      </c>
      <c r="D2" s="1" t="s">
        <v>8</v>
      </c>
      <c r="E2" s="1" t="s">
        <v>9</v>
      </c>
      <c r="F2" s="1" t="s">
        <v>10</v>
      </c>
      <c r="G2" s="1" t="s">
        <v>70</v>
      </c>
      <c r="H2" s="1" t="s">
        <v>3</v>
      </c>
      <c r="I2" s="1" t="s">
        <v>7</v>
      </c>
      <c r="J2" s="1" t="s">
        <v>4</v>
      </c>
    </row>
    <row r="3" spans="1:10" hidden="1" x14ac:dyDescent="0.2">
      <c r="A3" s="50"/>
      <c r="B3" s="51"/>
      <c r="C3" s="51"/>
      <c r="D3" s="51"/>
      <c r="E3" s="51"/>
      <c r="F3" s="51"/>
      <c r="G3" s="51"/>
      <c r="H3" s="51"/>
      <c r="I3" s="51"/>
      <c r="J3" s="52"/>
    </row>
    <row r="4" spans="1:10" ht="51" x14ac:dyDescent="0.25">
      <c r="A4" s="53" t="s">
        <v>5</v>
      </c>
      <c r="B4" s="54" t="s">
        <v>14</v>
      </c>
      <c r="C4" s="2" t="s">
        <v>71</v>
      </c>
      <c r="D4" s="2" t="s">
        <v>42</v>
      </c>
      <c r="E4" s="2" t="s">
        <v>55</v>
      </c>
      <c r="F4" s="2" t="s">
        <v>65</v>
      </c>
      <c r="G4" s="13"/>
      <c r="H4" s="2" t="s">
        <v>84</v>
      </c>
      <c r="I4" s="2" t="s">
        <v>85</v>
      </c>
      <c r="J4" s="2"/>
    </row>
    <row r="5" spans="1:10" ht="63.75" x14ac:dyDescent="0.25">
      <c r="A5" s="53"/>
      <c r="B5" s="55"/>
      <c r="C5" s="2" t="s">
        <v>26</v>
      </c>
      <c r="D5" s="2" t="s">
        <v>44</v>
      </c>
      <c r="E5" s="2" t="s">
        <v>55</v>
      </c>
      <c r="F5" s="2" t="s">
        <v>62</v>
      </c>
      <c r="G5" s="10"/>
      <c r="H5" s="2" t="s">
        <v>72</v>
      </c>
      <c r="I5" s="2" t="s">
        <v>86</v>
      </c>
      <c r="J5" s="2"/>
    </row>
    <row r="6" spans="1:10" x14ac:dyDescent="0.25">
      <c r="A6" s="53"/>
      <c r="B6" s="55"/>
      <c r="C6" s="2" t="s">
        <v>23</v>
      </c>
      <c r="D6" s="2" t="s">
        <v>42</v>
      </c>
      <c r="E6" s="2" t="s">
        <v>53</v>
      </c>
      <c r="F6" s="2" t="s">
        <v>66</v>
      </c>
      <c r="G6" s="2"/>
      <c r="H6" s="54" t="s">
        <v>83</v>
      </c>
      <c r="I6" s="54" t="s">
        <v>87</v>
      </c>
      <c r="J6" s="2"/>
    </row>
    <row r="7" spans="1:10" ht="38.25" customHeight="1" x14ac:dyDescent="0.25">
      <c r="A7" s="53"/>
      <c r="B7" s="56"/>
      <c r="C7" s="2" t="s">
        <v>28</v>
      </c>
      <c r="D7" s="2" t="s">
        <v>46</v>
      </c>
      <c r="E7" s="2" t="s">
        <v>53</v>
      </c>
      <c r="F7" s="2" t="s">
        <v>62</v>
      </c>
      <c r="G7" s="10"/>
      <c r="H7" s="55"/>
      <c r="I7" s="55"/>
      <c r="J7" s="2"/>
    </row>
    <row r="8" spans="1:10" x14ac:dyDescent="0.25">
      <c r="A8" s="53"/>
      <c r="B8" s="54" t="s">
        <v>13</v>
      </c>
      <c r="C8" s="2" t="s">
        <v>24</v>
      </c>
      <c r="D8" s="2" t="s">
        <v>42</v>
      </c>
      <c r="E8" s="2" t="s">
        <v>53</v>
      </c>
      <c r="F8" s="2" t="s">
        <v>62</v>
      </c>
      <c r="G8" s="10"/>
      <c r="H8" s="55"/>
      <c r="I8" s="55"/>
      <c r="J8" s="2"/>
    </row>
    <row r="9" spans="1:10" hidden="1" x14ac:dyDescent="0.2">
      <c r="A9" s="53"/>
      <c r="B9" s="55"/>
      <c r="C9" s="2" t="s">
        <v>25</v>
      </c>
      <c r="D9" s="2" t="s">
        <v>46</v>
      </c>
      <c r="E9" s="2" t="s">
        <v>55</v>
      </c>
      <c r="F9" s="2" t="s">
        <v>63</v>
      </c>
      <c r="G9" s="11"/>
      <c r="H9" s="55"/>
      <c r="I9" s="55"/>
      <c r="J9" s="2"/>
    </row>
    <row r="10" spans="1:10" ht="25.5" x14ac:dyDescent="0.25">
      <c r="A10" s="53"/>
      <c r="B10" s="55"/>
      <c r="C10" s="2" t="s">
        <v>27</v>
      </c>
      <c r="D10" s="2" t="s">
        <v>44</v>
      </c>
      <c r="E10" s="2" t="s">
        <v>55</v>
      </c>
      <c r="F10" s="2" t="s">
        <v>62</v>
      </c>
      <c r="G10" s="10"/>
      <c r="H10" s="56"/>
      <c r="I10" s="56"/>
      <c r="J10" s="2"/>
    </row>
    <row r="11" spans="1:10" ht="38.25" x14ac:dyDescent="0.25">
      <c r="A11" s="53" t="s">
        <v>12</v>
      </c>
      <c r="B11" s="54" t="s">
        <v>15</v>
      </c>
      <c r="C11" s="2" t="s">
        <v>69</v>
      </c>
      <c r="D11" s="2" t="s">
        <v>46</v>
      </c>
      <c r="E11" s="2" t="s">
        <v>53</v>
      </c>
      <c r="F11" s="2" t="s">
        <v>62</v>
      </c>
      <c r="G11" s="10"/>
      <c r="H11" s="54" t="s">
        <v>88</v>
      </c>
      <c r="I11" s="14" t="s">
        <v>89</v>
      </c>
      <c r="J11" s="2"/>
    </row>
    <row r="12" spans="1:10" ht="45" hidden="1" x14ac:dyDescent="0.2">
      <c r="A12" s="53"/>
      <c r="B12" s="55"/>
      <c r="C12" s="2" t="s">
        <v>29</v>
      </c>
      <c r="D12" s="2" t="s">
        <v>46</v>
      </c>
      <c r="E12" s="2" t="s">
        <v>55</v>
      </c>
      <c r="F12" s="2" t="s">
        <v>63</v>
      </c>
      <c r="G12" s="11"/>
      <c r="H12" s="55"/>
      <c r="I12" s="14" t="s">
        <v>90</v>
      </c>
      <c r="J12" s="2"/>
    </row>
    <row r="13" spans="1:10" ht="63.75" x14ac:dyDescent="0.25">
      <c r="A13" s="53"/>
      <c r="B13" s="56"/>
      <c r="C13" s="2" t="s">
        <v>30</v>
      </c>
      <c r="D13" s="2" t="s">
        <v>44</v>
      </c>
      <c r="E13" s="2" t="s">
        <v>55</v>
      </c>
      <c r="F13" s="2" t="s">
        <v>62</v>
      </c>
      <c r="G13" s="10"/>
      <c r="H13" s="56"/>
      <c r="I13" s="14" t="s">
        <v>91</v>
      </c>
      <c r="J13" s="2"/>
    </row>
    <row r="14" spans="1:10" ht="30" hidden="1" x14ac:dyDescent="0.2">
      <c r="A14" s="53"/>
      <c r="B14" s="54" t="s">
        <v>16</v>
      </c>
      <c r="C14" s="2" t="s">
        <v>81</v>
      </c>
      <c r="D14" s="2" t="s">
        <v>48</v>
      </c>
      <c r="E14" s="2" t="s">
        <v>55</v>
      </c>
      <c r="F14" s="2" t="s">
        <v>64</v>
      </c>
      <c r="G14" s="12"/>
      <c r="H14" s="2" t="s">
        <v>82</v>
      </c>
      <c r="I14" s="54" t="s">
        <v>106</v>
      </c>
      <c r="J14" s="2"/>
    </row>
    <row r="15" spans="1:10" ht="25.5" hidden="1" customHeight="1" x14ac:dyDescent="0.2">
      <c r="A15" s="53"/>
      <c r="B15" s="55"/>
      <c r="C15" s="2" t="s">
        <v>31</v>
      </c>
      <c r="D15" s="2" t="s">
        <v>46</v>
      </c>
      <c r="E15" s="2" t="s">
        <v>55</v>
      </c>
      <c r="F15" s="2" t="s">
        <v>63</v>
      </c>
      <c r="G15" s="11"/>
      <c r="H15" s="54" t="s">
        <v>80</v>
      </c>
      <c r="I15" s="55"/>
      <c r="J15" s="2"/>
    </row>
    <row r="16" spans="1:10" ht="25.5" x14ac:dyDescent="0.25">
      <c r="A16" s="53"/>
      <c r="B16" s="56"/>
      <c r="C16" s="2" t="s">
        <v>32</v>
      </c>
      <c r="D16" s="2" t="s">
        <v>44</v>
      </c>
      <c r="E16" s="2" t="s">
        <v>53</v>
      </c>
      <c r="F16" s="2" t="s">
        <v>65</v>
      </c>
      <c r="G16" s="13"/>
      <c r="H16" s="56"/>
      <c r="I16" s="56"/>
      <c r="J16" s="2"/>
    </row>
    <row r="17" spans="1:10" hidden="1" x14ac:dyDescent="0.2">
      <c r="A17" s="57"/>
      <c r="B17" s="58"/>
      <c r="C17" s="58"/>
      <c r="D17" s="58"/>
      <c r="E17" s="58"/>
      <c r="F17" s="58"/>
      <c r="G17" s="58"/>
      <c r="H17" s="58"/>
      <c r="I17" s="58"/>
      <c r="J17" s="59"/>
    </row>
    <row r="18" spans="1:10" ht="38.25" x14ac:dyDescent="0.25">
      <c r="A18" s="53"/>
      <c r="B18" s="55" t="s">
        <v>18</v>
      </c>
      <c r="C18" s="2" t="s">
        <v>35</v>
      </c>
      <c r="D18" s="2" t="s">
        <v>44</v>
      </c>
      <c r="E18" s="2" t="s">
        <v>53</v>
      </c>
      <c r="F18" s="2" t="s">
        <v>65</v>
      </c>
      <c r="G18" s="13"/>
      <c r="H18" s="54" t="s">
        <v>98</v>
      </c>
      <c r="I18" s="14" t="s">
        <v>100</v>
      </c>
      <c r="J18" s="2"/>
    </row>
    <row r="19" spans="1:10" ht="25.5" x14ac:dyDescent="0.25">
      <c r="A19" s="53"/>
      <c r="B19" s="55"/>
      <c r="C19" s="2" t="s">
        <v>36</v>
      </c>
      <c r="D19" s="2" t="s">
        <v>44</v>
      </c>
      <c r="E19" s="2" t="s">
        <v>55</v>
      </c>
      <c r="F19" s="2" t="s">
        <v>62</v>
      </c>
      <c r="G19" s="10"/>
      <c r="H19" s="55"/>
      <c r="I19" s="14" t="s">
        <v>77</v>
      </c>
      <c r="J19" s="2"/>
    </row>
    <row r="20" spans="1:10" ht="25.5" customHeight="1" x14ac:dyDescent="0.25">
      <c r="A20" s="53"/>
      <c r="B20" s="56"/>
      <c r="C20" s="2" t="s">
        <v>17</v>
      </c>
      <c r="D20" s="2" t="s">
        <v>44</v>
      </c>
      <c r="E20" s="2" t="s">
        <v>53</v>
      </c>
      <c r="F20" s="2" t="s">
        <v>65</v>
      </c>
      <c r="G20" s="13"/>
      <c r="H20" s="55"/>
      <c r="I20" s="54" t="s">
        <v>99</v>
      </c>
      <c r="J20" s="2"/>
    </row>
    <row r="21" spans="1:10" ht="24" customHeight="1" x14ac:dyDescent="0.25">
      <c r="A21" s="53"/>
      <c r="B21" s="2" t="s">
        <v>33</v>
      </c>
      <c r="C21" s="2" t="s">
        <v>34</v>
      </c>
      <c r="D21" s="2" t="s">
        <v>44</v>
      </c>
      <c r="E21" s="2" t="s">
        <v>55</v>
      </c>
      <c r="F21" s="2" t="s">
        <v>62</v>
      </c>
      <c r="G21" s="10"/>
      <c r="H21" s="56"/>
      <c r="I21" s="56"/>
      <c r="J21" s="2"/>
    </row>
    <row r="22" spans="1:10" hidden="1" x14ac:dyDescent="0.2">
      <c r="A22" s="57"/>
      <c r="B22" s="58"/>
      <c r="C22" s="58"/>
      <c r="D22" s="58"/>
      <c r="E22" s="58"/>
      <c r="F22" s="58"/>
      <c r="G22" s="58"/>
      <c r="H22" s="58"/>
      <c r="I22" s="58"/>
      <c r="J22" s="59"/>
    </row>
    <row r="23" spans="1:10" ht="38.25" customHeight="1" x14ac:dyDescent="0.25">
      <c r="A23" s="60" t="s">
        <v>6</v>
      </c>
      <c r="B23" s="54" t="s">
        <v>20</v>
      </c>
      <c r="C23" s="2" t="s">
        <v>92</v>
      </c>
      <c r="D23" s="2" t="s">
        <v>44</v>
      </c>
      <c r="E23" s="2" t="s">
        <v>55</v>
      </c>
      <c r="F23" s="2" t="s">
        <v>62</v>
      </c>
      <c r="G23" s="10"/>
      <c r="H23" s="54" t="s">
        <v>93</v>
      </c>
      <c r="I23" s="54" t="s">
        <v>94</v>
      </c>
      <c r="J23" s="2"/>
    </row>
    <row r="24" spans="1:10" hidden="1" x14ac:dyDescent="0.2">
      <c r="A24" s="61"/>
      <c r="B24" s="56"/>
      <c r="C24" s="2" t="s">
        <v>19</v>
      </c>
      <c r="D24" s="2" t="s">
        <v>44</v>
      </c>
      <c r="E24" s="2" t="s">
        <v>57</v>
      </c>
      <c r="F24" s="2" t="s">
        <v>63</v>
      </c>
      <c r="G24" s="11"/>
      <c r="H24" s="56"/>
      <c r="I24" s="56"/>
      <c r="J24" s="2"/>
    </row>
    <row r="25" spans="1:10" ht="20.100000000000001" hidden="1" customHeight="1" x14ac:dyDescent="0.2">
      <c r="A25" s="61"/>
      <c r="B25" s="54" t="s">
        <v>21</v>
      </c>
      <c r="C25" s="2" t="s">
        <v>74</v>
      </c>
      <c r="D25" s="2" t="s">
        <v>44</v>
      </c>
      <c r="E25" s="2" t="s">
        <v>57</v>
      </c>
      <c r="F25" s="2" t="s">
        <v>63</v>
      </c>
      <c r="G25" s="11"/>
      <c r="H25" s="54" t="s">
        <v>95</v>
      </c>
      <c r="I25" s="54" t="s">
        <v>97</v>
      </c>
      <c r="J25" s="14"/>
    </row>
    <row r="26" spans="1:10" ht="20.100000000000001" hidden="1" customHeight="1" x14ac:dyDescent="0.2">
      <c r="A26" s="61"/>
      <c r="B26" s="55"/>
      <c r="C26" s="2" t="s">
        <v>75</v>
      </c>
      <c r="D26" s="2" t="s">
        <v>46</v>
      </c>
      <c r="E26" s="2" t="s">
        <v>55</v>
      </c>
      <c r="F26" s="2" t="s">
        <v>63</v>
      </c>
      <c r="G26" s="11"/>
      <c r="H26" s="55"/>
      <c r="I26" s="55"/>
      <c r="J26" s="14"/>
    </row>
    <row r="27" spans="1:10" ht="20.100000000000001" hidden="1" customHeight="1" x14ac:dyDescent="0.2">
      <c r="A27" s="61"/>
      <c r="B27" s="56"/>
      <c r="C27" s="2" t="s">
        <v>76</v>
      </c>
      <c r="D27" s="2" t="s">
        <v>44</v>
      </c>
      <c r="E27" s="2" t="s">
        <v>57</v>
      </c>
      <c r="F27" s="2" t="s">
        <v>63</v>
      </c>
      <c r="G27" s="11"/>
      <c r="H27" s="56"/>
      <c r="I27" s="55"/>
      <c r="J27" s="2"/>
    </row>
    <row r="28" spans="1:10" ht="20.100000000000001" customHeight="1" x14ac:dyDescent="0.25">
      <c r="A28" s="61"/>
      <c r="B28" s="55" t="s">
        <v>22</v>
      </c>
      <c r="C28" s="2" t="s">
        <v>37</v>
      </c>
      <c r="D28" s="2" t="s">
        <v>46</v>
      </c>
      <c r="E28" s="2" t="s">
        <v>53</v>
      </c>
      <c r="F28" s="2" t="s">
        <v>62</v>
      </c>
      <c r="G28" s="10"/>
      <c r="H28" s="54" t="s">
        <v>73</v>
      </c>
      <c r="I28" s="55"/>
      <c r="J28" s="2"/>
    </row>
    <row r="29" spans="1:10" ht="20.100000000000001" customHeight="1" x14ac:dyDescent="0.25">
      <c r="A29" s="61"/>
      <c r="B29" s="55"/>
      <c r="C29" s="2" t="s">
        <v>38</v>
      </c>
      <c r="D29" s="2" t="s">
        <v>44</v>
      </c>
      <c r="E29" s="2" t="s">
        <v>55</v>
      </c>
      <c r="F29" s="2" t="s">
        <v>62</v>
      </c>
      <c r="G29" s="10"/>
      <c r="H29" s="56"/>
      <c r="I29" s="56"/>
      <c r="J29" s="2"/>
    </row>
    <row r="30" spans="1:10" ht="51" x14ac:dyDescent="0.25">
      <c r="A30" s="62"/>
      <c r="B30" s="56"/>
      <c r="C30" s="2" t="s">
        <v>68</v>
      </c>
      <c r="D30" s="2" t="s">
        <v>44</v>
      </c>
      <c r="E30" s="2" t="s">
        <v>53</v>
      </c>
      <c r="F30" s="2" t="s">
        <v>65</v>
      </c>
      <c r="G30" s="13"/>
      <c r="H30" s="2" t="s">
        <v>78</v>
      </c>
      <c r="I30" s="2" t="s">
        <v>79</v>
      </c>
      <c r="J30" s="2"/>
    </row>
  </sheetData>
  <dataConsolidate link="1">
    <dataRefs count="1">
      <dataRef name="$A$5+'Nível de Risco - PxQ'!$B$6='Nível de Risco - PxQ'!$B$5"/>
    </dataRefs>
  </dataConsolidate>
  <mergeCells count="28">
    <mergeCell ref="I23:I24"/>
    <mergeCell ref="A22:J22"/>
    <mergeCell ref="A23:A30"/>
    <mergeCell ref="B8:B10"/>
    <mergeCell ref="I6:I10"/>
    <mergeCell ref="I25:I29"/>
    <mergeCell ref="I20:I21"/>
    <mergeCell ref="B23:B24"/>
    <mergeCell ref="I14:I16"/>
    <mergeCell ref="H6:H10"/>
    <mergeCell ref="H11:H13"/>
    <mergeCell ref="B28:B30"/>
    <mergeCell ref="B25:B27"/>
    <mergeCell ref="H28:H29"/>
    <mergeCell ref="H25:H27"/>
    <mergeCell ref="H23:H24"/>
    <mergeCell ref="A1:J1"/>
    <mergeCell ref="A4:A10"/>
    <mergeCell ref="A11:A16"/>
    <mergeCell ref="A18:A21"/>
    <mergeCell ref="A3:J3"/>
    <mergeCell ref="A17:J17"/>
    <mergeCell ref="H18:H21"/>
    <mergeCell ref="H15:H16"/>
    <mergeCell ref="B11:B13"/>
    <mergeCell ref="B14:B16"/>
    <mergeCell ref="B4:B7"/>
    <mergeCell ref="B18:B20"/>
  </mergeCells>
  <pageMargins left="0.511811024" right="0.511811024" top="0.78740157499999996" bottom="0.78740157499999996" header="0.31496062000000002" footer="0.31496062000000002"/>
  <pageSetup paperSize="9" orientation="portrait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'Escala de Probabildiades'!$A$2:$A$5</xm:f>
          </x14:formula1>
          <xm:sqref>D4:D10 D11:D16 D18:D21 D23:D30</xm:sqref>
        </x14:dataValidation>
        <x14:dataValidation type="list" allowBlank="1" showInputMessage="1" showErrorMessage="1">
          <x14:formula1>
            <xm:f>'Escala de Consequências'!$A$2:$A$5</xm:f>
          </x14:formula1>
          <xm:sqref>E4:E10 E11:E16 E18:E21 E23:E30</xm:sqref>
        </x14:dataValidation>
        <x14:dataValidation type="list" allowBlank="1" showInputMessage="1" showErrorMessage="1">
          <x14:formula1>
            <xm:f>'Gráfico Comparativo'!$A$2:$A$6</xm:f>
          </x14:formula1>
          <xm:sqref>F18:F21 F23:F30 F4:F16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3" sqref="E3"/>
    </sheetView>
  </sheetViews>
  <sheetFormatPr defaultColWidth="9.140625" defaultRowHeight="12.75" x14ac:dyDescent="0.2"/>
  <cols>
    <col min="1" max="1" width="10.7109375" style="30" customWidth="1"/>
    <col min="2" max="2" width="55" style="30" customWidth="1"/>
    <col min="3" max="3" width="12.28515625" style="30" customWidth="1"/>
    <col min="4" max="16384" width="9.140625" style="30"/>
  </cols>
  <sheetData>
    <row r="1" spans="1:3" ht="30" customHeight="1" x14ac:dyDescent="0.2">
      <c r="A1" s="37" t="s">
        <v>39</v>
      </c>
      <c r="B1" s="37" t="s">
        <v>40</v>
      </c>
      <c r="C1" s="37" t="s">
        <v>41</v>
      </c>
    </row>
    <row r="2" spans="1:3" ht="51" x14ac:dyDescent="0.2">
      <c r="A2" s="34" t="s">
        <v>42</v>
      </c>
      <c r="B2" s="36" t="s">
        <v>43</v>
      </c>
      <c r="C2" s="35">
        <v>0.1</v>
      </c>
    </row>
    <row r="3" spans="1:3" ht="38.25" x14ac:dyDescent="0.2">
      <c r="A3" s="34" t="s">
        <v>44</v>
      </c>
      <c r="B3" s="36" t="s">
        <v>45</v>
      </c>
      <c r="C3" s="35">
        <v>0.35</v>
      </c>
    </row>
    <row r="4" spans="1:3" ht="38.25" x14ac:dyDescent="0.2">
      <c r="A4" s="34" t="s">
        <v>46</v>
      </c>
      <c r="B4" s="36" t="s">
        <v>47</v>
      </c>
      <c r="C4" s="35">
        <v>0.7</v>
      </c>
    </row>
    <row r="5" spans="1:3" ht="51" x14ac:dyDescent="0.2">
      <c r="A5" s="34" t="s">
        <v>48</v>
      </c>
      <c r="B5" s="36" t="s">
        <v>49</v>
      </c>
      <c r="C5" s="35">
        <v>1</v>
      </c>
    </row>
    <row r="6" spans="1:3" ht="30" customHeight="1" x14ac:dyDescent="0.2"/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3" sqref="B3"/>
    </sheetView>
  </sheetViews>
  <sheetFormatPr defaultColWidth="9.140625" defaultRowHeight="12.75" x14ac:dyDescent="0.2"/>
  <cols>
    <col min="1" max="1" width="11.7109375" style="30" customWidth="1"/>
    <col min="2" max="2" width="55" style="30" customWidth="1"/>
    <col min="3" max="3" width="10.140625" style="30" customWidth="1"/>
    <col min="4" max="16384" width="9.140625" style="30"/>
  </cols>
  <sheetData>
    <row r="1" spans="1:3" ht="30" customHeight="1" x14ac:dyDescent="0.2">
      <c r="A1" s="37" t="s">
        <v>50</v>
      </c>
      <c r="B1" s="37" t="s">
        <v>40</v>
      </c>
      <c r="C1" s="37" t="s">
        <v>41</v>
      </c>
    </row>
    <row r="2" spans="1:3" ht="51" x14ac:dyDescent="0.2">
      <c r="A2" s="34" t="s">
        <v>51</v>
      </c>
      <c r="B2" s="36" t="s">
        <v>52</v>
      </c>
      <c r="C2" s="35">
        <v>10</v>
      </c>
    </row>
    <row r="3" spans="1:3" ht="25.5" x14ac:dyDescent="0.2">
      <c r="A3" s="34" t="s">
        <v>53</v>
      </c>
      <c r="B3" s="36" t="s">
        <v>54</v>
      </c>
      <c r="C3" s="35">
        <v>20</v>
      </c>
    </row>
    <row r="4" spans="1:3" ht="38.25" x14ac:dyDescent="0.2">
      <c r="A4" s="34" t="s">
        <v>55</v>
      </c>
      <c r="B4" s="36" t="s">
        <v>56</v>
      </c>
      <c r="C4" s="35">
        <v>50</v>
      </c>
    </row>
    <row r="5" spans="1:3" ht="25.5" x14ac:dyDescent="0.2">
      <c r="A5" s="34" t="s">
        <v>57</v>
      </c>
      <c r="B5" s="36" t="s">
        <v>58</v>
      </c>
      <c r="C5" s="35">
        <v>100</v>
      </c>
    </row>
    <row r="6" spans="1:3" ht="30" customHeight="1" x14ac:dyDescent="0.2"/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K6" sqref="K6"/>
    </sheetView>
  </sheetViews>
  <sheetFormatPr defaultColWidth="8.85546875" defaultRowHeight="15" x14ac:dyDescent="0.25"/>
  <cols>
    <col min="1" max="5" width="20.7109375" customWidth="1"/>
  </cols>
  <sheetData>
    <row r="1" spans="1:5" ht="20.100000000000001" customHeight="1" x14ac:dyDescent="0.25">
      <c r="A1" s="5" t="s">
        <v>59</v>
      </c>
      <c r="B1" s="63" t="s">
        <v>60</v>
      </c>
      <c r="C1" s="64"/>
      <c r="D1" s="64"/>
      <c r="E1" s="65"/>
    </row>
    <row r="2" spans="1:5" ht="20.100000000000001" customHeight="1" x14ac:dyDescent="0.25">
      <c r="A2" s="4" t="s">
        <v>61</v>
      </c>
      <c r="B2" s="8" t="s">
        <v>62</v>
      </c>
      <c r="C2" s="6" t="s">
        <v>63</v>
      </c>
      <c r="D2" s="7" t="s">
        <v>64</v>
      </c>
      <c r="E2" s="7" t="s">
        <v>64</v>
      </c>
    </row>
    <row r="3" spans="1:5" ht="20.100000000000001" customHeight="1" x14ac:dyDescent="0.25">
      <c r="A3" s="4" t="s">
        <v>55</v>
      </c>
      <c r="B3" s="9" t="s">
        <v>65</v>
      </c>
      <c r="C3" s="8" t="s">
        <v>62</v>
      </c>
      <c r="D3" s="6" t="s">
        <v>63</v>
      </c>
      <c r="E3" s="7" t="s">
        <v>64</v>
      </c>
    </row>
    <row r="4" spans="1:5" ht="20.100000000000001" customHeight="1" x14ac:dyDescent="0.25">
      <c r="A4" s="4" t="s">
        <v>53</v>
      </c>
      <c r="B4" s="3" t="s">
        <v>66</v>
      </c>
      <c r="C4" s="9" t="s">
        <v>65</v>
      </c>
      <c r="D4" s="8" t="s">
        <v>62</v>
      </c>
      <c r="E4" s="6" t="s">
        <v>63</v>
      </c>
    </row>
    <row r="5" spans="1:5" ht="20.100000000000001" customHeight="1" x14ac:dyDescent="0.25">
      <c r="A5" s="4" t="s">
        <v>51</v>
      </c>
      <c r="B5" s="3" t="s">
        <v>66</v>
      </c>
      <c r="C5" s="3" t="s">
        <v>66</v>
      </c>
      <c r="D5" s="9" t="s">
        <v>65</v>
      </c>
      <c r="E5" s="8" t="s">
        <v>62</v>
      </c>
    </row>
    <row r="6" spans="1:5" ht="20.100000000000001" customHeight="1" x14ac:dyDescent="0.25">
      <c r="A6" s="66"/>
      <c r="B6" s="4" t="s">
        <v>42</v>
      </c>
      <c r="C6" s="4" t="s">
        <v>44</v>
      </c>
      <c r="D6" s="4" t="s">
        <v>46</v>
      </c>
      <c r="E6" s="4" t="s">
        <v>48</v>
      </c>
    </row>
    <row r="7" spans="1:5" ht="20.100000000000001" customHeight="1" x14ac:dyDescent="0.25">
      <c r="A7" s="67"/>
      <c r="B7" s="63" t="s">
        <v>67</v>
      </c>
      <c r="C7" s="64"/>
      <c r="D7" s="64"/>
      <c r="E7" s="65"/>
    </row>
    <row r="10" spans="1:5" ht="15.75" x14ac:dyDescent="0.25">
      <c r="A10" s="5" t="s">
        <v>59</v>
      </c>
      <c r="B10" s="63" t="s">
        <v>60</v>
      </c>
      <c r="C10" s="64"/>
      <c r="D10" s="64"/>
      <c r="E10" s="65"/>
    </row>
    <row r="11" spans="1:5" ht="17.100000000000001" x14ac:dyDescent="0.2">
      <c r="A11" s="4" t="s">
        <v>61</v>
      </c>
      <c r="B11" s="8">
        <f>'Escala de Probabildiades'!$C$2*'Escala de Consequências'!C5</f>
        <v>10</v>
      </c>
      <c r="C11" s="6">
        <f>'Escala de Probabildiades'!$C$3*'Escala de Consequências'!C5</f>
        <v>35</v>
      </c>
      <c r="D11" s="7">
        <f>'Escala de Probabildiades'!$C$4*'Escala de Consequências'!C5</f>
        <v>70</v>
      </c>
      <c r="E11" s="7">
        <f>'Escala de Probabildiades'!$C$5*'Escala de Consequências'!C5</f>
        <v>100</v>
      </c>
    </row>
    <row r="12" spans="1:5" ht="17.100000000000001" x14ac:dyDescent="0.2">
      <c r="A12" s="4" t="s">
        <v>55</v>
      </c>
      <c r="B12" s="9">
        <f>'Escala de Probabildiades'!$C$2*'Escala de Consequências'!C4</f>
        <v>5</v>
      </c>
      <c r="C12" s="8">
        <f>'Escala de Probabildiades'!$C$3*'Escala de Consequências'!C4</f>
        <v>17.5</v>
      </c>
      <c r="D12" s="6">
        <f>'Escala de Probabildiades'!$C$4*'Escala de Consequências'!C4</f>
        <v>35</v>
      </c>
      <c r="E12" s="7">
        <f>'Escala de Probabildiades'!$C$5*'Escala de Consequências'!C4</f>
        <v>50</v>
      </c>
    </row>
    <row r="13" spans="1:5" ht="17.100000000000001" x14ac:dyDescent="0.2">
      <c r="A13" s="4" t="s">
        <v>53</v>
      </c>
      <c r="B13" s="23">
        <f>'Escala de Probabildiades'!$C$2*'Escala de Consequências'!C3</f>
        <v>2</v>
      </c>
      <c r="C13" s="9">
        <f>'Escala de Probabildiades'!$C$3*'Escala de Consequências'!C3</f>
        <v>7</v>
      </c>
      <c r="D13" s="8">
        <f>'Escala de Probabildiades'!$C$4*'Escala de Consequências'!C3</f>
        <v>14</v>
      </c>
      <c r="E13" s="6">
        <f>'Escala de Probabildiades'!$C$5*'Escala de Consequências'!C3</f>
        <v>20</v>
      </c>
    </row>
    <row r="14" spans="1:5" ht="17.100000000000001" x14ac:dyDescent="0.2">
      <c r="A14" s="4" t="s">
        <v>51</v>
      </c>
      <c r="B14" s="23">
        <f>'Escala de Probabildiades'!$C$2*'Escala de Consequências'!C2</f>
        <v>1</v>
      </c>
      <c r="C14" s="23">
        <f>'Escala de Probabildiades'!C3*'Escala de Consequências'!C2</f>
        <v>3.5</v>
      </c>
      <c r="D14" s="9">
        <f>'Escala de Probabildiades'!$C$4*'Escala de Consequências'!C2</f>
        <v>7</v>
      </c>
      <c r="E14" s="8">
        <f>'Escala de Probabildiades'!C5*'Escala de Consequências'!C2</f>
        <v>10</v>
      </c>
    </row>
    <row r="15" spans="1:5" ht="15.75" x14ac:dyDescent="0.25">
      <c r="A15" s="66"/>
      <c r="B15" s="4" t="s">
        <v>42</v>
      </c>
      <c r="C15" s="4" t="s">
        <v>44</v>
      </c>
      <c r="D15" s="4" t="s">
        <v>46</v>
      </c>
      <c r="E15" s="4" t="s">
        <v>48</v>
      </c>
    </row>
    <row r="16" spans="1:5" ht="15.75" x14ac:dyDescent="0.25">
      <c r="A16" s="67"/>
      <c r="B16" s="63" t="s">
        <v>67</v>
      </c>
      <c r="C16" s="64"/>
      <c r="D16" s="64"/>
      <c r="E16" s="65"/>
    </row>
  </sheetData>
  <mergeCells count="6">
    <mergeCell ref="B1:E1"/>
    <mergeCell ref="B7:E7"/>
    <mergeCell ref="A6:A7"/>
    <mergeCell ref="B10:E10"/>
    <mergeCell ref="A15:A16"/>
    <mergeCell ref="B16:E1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11" sqref="B11"/>
    </sheetView>
  </sheetViews>
  <sheetFormatPr defaultColWidth="8.85546875" defaultRowHeight="15" x14ac:dyDescent="0.25"/>
  <cols>
    <col min="1" max="1" width="20.7109375" customWidth="1"/>
    <col min="2" max="3" width="19" bestFit="1" customWidth="1"/>
  </cols>
  <sheetData>
    <row r="1" spans="1:3" ht="20.100000000000001" customHeight="1" x14ac:dyDescent="0.25">
      <c r="A1" s="39" t="s">
        <v>10</v>
      </c>
      <c r="B1" s="39" t="s">
        <v>101</v>
      </c>
      <c r="C1" s="39" t="s">
        <v>103</v>
      </c>
    </row>
    <row r="2" spans="1:3" ht="20.100000000000001" customHeight="1" x14ac:dyDescent="0.2">
      <c r="A2" s="16" t="s">
        <v>66</v>
      </c>
      <c r="B2" s="21">
        <f>COUNTIF('Gestão de Risco'!$H$3:$H$51,"Insignificante")</f>
        <v>0</v>
      </c>
      <c r="C2" s="22">
        <f>B2/B7</f>
        <v>0</v>
      </c>
    </row>
    <row r="3" spans="1:3" ht="20.100000000000001" customHeight="1" x14ac:dyDescent="0.2">
      <c r="A3" s="17" t="s">
        <v>65</v>
      </c>
      <c r="B3" s="21">
        <f>COUNTIF('Gestão de Risco'!$H$3:$H$51,"Baixo")</f>
        <v>0</v>
      </c>
      <c r="C3" s="22">
        <f>B3/B7</f>
        <v>0</v>
      </c>
    </row>
    <row r="4" spans="1:3" ht="20.100000000000001" customHeight="1" x14ac:dyDescent="0.25">
      <c r="A4" s="18" t="s">
        <v>62</v>
      </c>
      <c r="B4" s="21">
        <f>COUNTIF('Gestão de Risco'!$H$3:$H$51,"Médio")</f>
        <v>0</v>
      </c>
      <c r="C4" s="22">
        <f>B4/B7</f>
        <v>0</v>
      </c>
    </row>
    <row r="5" spans="1:3" ht="20.100000000000001" customHeight="1" x14ac:dyDescent="0.2">
      <c r="A5" s="19" t="s">
        <v>63</v>
      </c>
      <c r="B5" s="21">
        <f>COUNTIF('Gestão de Risco'!$H$3:$H$51,"Alto")</f>
        <v>2</v>
      </c>
      <c r="C5" s="22">
        <f>B5/B7</f>
        <v>0.4</v>
      </c>
    </row>
    <row r="6" spans="1:3" ht="20.100000000000001" customHeight="1" x14ac:dyDescent="0.2">
      <c r="A6" s="20" t="s">
        <v>64</v>
      </c>
      <c r="B6" s="21">
        <f>COUNTIF('Gestão de Risco'!$H$3:$H$51,"Extremo")</f>
        <v>3</v>
      </c>
      <c r="C6" s="22">
        <f>B6/B7</f>
        <v>0.6</v>
      </c>
    </row>
    <row r="7" spans="1:3" x14ac:dyDescent="0.2">
      <c r="A7" s="39" t="s">
        <v>102</v>
      </c>
      <c r="B7" s="21">
        <f>SUM(B2:B6)</f>
        <v>5</v>
      </c>
      <c r="C7" s="22">
        <f>SUM(C2:C6)</f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Gestão de Risco</vt:lpstr>
      <vt:lpstr>Risco Alto e Extremo</vt:lpstr>
      <vt:lpstr>Outros Riscos</vt:lpstr>
      <vt:lpstr>Escala de Probabildiades</vt:lpstr>
      <vt:lpstr>Escala de Consequências</vt:lpstr>
      <vt:lpstr>Nível de Risco - PxQ</vt:lpstr>
      <vt:lpstr>Gráfico Comparativo</vt:lpstr>
    </vt:vector>
  </TitlesOfParts>
  <Company>CGU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 Brito da Justa Croitor</dc:creator>
  <cp:lastModifiedBy>ROBERTA SILVA DOS SANTOS</cp:lastModifiedBy>
  <dcterms:created xsi:type="dcterms:W3CDTF">2020-03-13T17:35:55Z</dcterms:created>
  <dcterms:modified xsi:type="dcterms:W3CDTF">2024-04-11T15:17:46Z</dcterms:modified>
</cp:coreProperties>
</file>