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COTAÇÕES SOPH\Cotação 2023\Cais Flutuante\"/>
    </mc:Choice>
  </mc:AlternateContent>
  <bookViews>
    <workbookView xWindow="0" yWindow="0" windowWidth="24000" windowHeight="9600" firstSheet="4" activeTab="7"/>
  </bookViews>
  <sheets>
    <sheet name="ANEXO D1 - PROPOSTA 01.07" sheetId="2" r:id="rId1"/>
    <sheet name="ANEXO D2 - PROPOSTA 02.07" sheetId="3" r:id="rId2"/>
    <sheet name="ANEXO D3 - PROPOSTA 03.07" sheetId="4" r:id="rId3"/>
    <sheet name="ANEXO D4 - PROPOSTA 04.07" sheetId="5" r:id="rId4"/>
    <sheet name="ANEXO D5 - PROPOSTA 05.07" sheetId="6" r:id="rId5"/>
    <sheet name="ANEXO D6 - PROPOSTA 06.07" sheetId="7" r:id="rId6"/>
    <sheet name="ANEXO D7 - PROPOSTA 07.07" sheetId="8" r:id="rId7"/>
    <sheet name="ANEXO D8 - TOTAL DA PROPOSTA" sheetId="9" r:id="rId8"/>
    <sheet name="ANEXO D9 - RELATÓRIO COMPOSIÇÕ" sheetId="10" r:id="rId9"/>
    <sheet name="ANEXO D10 - CRONOGRAMA" sheetId="11" r:id="rId10"/>
    <sheet name="INSUMOS" sheetId="1" state="hidden" r:id="rId11"/>
    <sheet name="ORÇAMENTO ADM NAO DESONERADO" sheetId="15" state="hidden" r:id="rId12"/>
    <sheet name="CALCULO BDI" sheetId="24" state="hidden" r:id="rId13"/>
  </sheets>
  <externalReferences>
    <externalReference r:id="rId14"/>
  </externalReferences>
  <definedNames>
    <definedName name="_ABR95" localSheetId="0">#REF!</definedName>
    <definedName name="_ABR95" localSheetId="1">#REF!</definedName>
    <definedName name="_ABR95" localSheetId="2">#REF!</definedName>
    <definedName name="_ABR95" localSheetId="3">#REF!</definedName>
    <definedName name="_ABR95" localSheetId="4">#REF!</definedName>
    <definedName name="_ABR95" localSheetId="5">#REF!</definedName>
    <definedName name="_ABR95" localSheetId="6">#REF!</definedName>
    <definedName name="_ABR95" localSheetId="7">#REF!</definedName>
    <definedName name="_ABR95" localSheetId="8">#REF!</definedName>
    <definedName name="_ABR95" localSheetId="10">#REF!</definedName>
    <definedName name="_ABR95" localSheetId="11">#REF!</definedName>
    <definedName name="_ABR95">#REF!</definedName>
    <definedName name="_ABR96" localSheetId="0">#REF!</definedName>
    <definedName name="_ABR96" localSheetId="1">#REF!</definedName>
    <definedName name="_ABR96" localSheetId="2">#REF!</definedName>
    <definedName name="_ABR96" localSheetId="3">#REF!</definedName>
    <definedName name="_ABR96" localSheetId="4">#REF!</definedName>
    <definedName name="_ABR96" localSheetId="5">#REF!</definedName>
    <definedName name="_ABR96" localSheetId="6">#REF!</definedName>
    <definedName name="_ABR96" localSheetId="7">#REF!</definedName>
    <definedName name="_ABR96" localSheetId="8">#REF!</definedName>
    <definedName name="_ABR96" localSheetId="10">#REF!</definedName>
    <definedName name="_ABR96" localSheetId="11">#REF!</definedName>
    <definedName name="_ABR96">#REF!</definedName>
    <definedName name="_ABR97" localSheetId="0">#REF!</definedName>
    <definedName name="_ABR97" localSheetId="1">#REF!</definedName>
    <definedName name="_ABR97" localSheetId="2">#REF!</definedName>
    <definedName name="_ABR97" localSheetId="3">#REF!</definedName>
    <definedName name="_ABR97" localSheetId="4">#REF!</definedName>
    <definedName name="_ABR97" localSheetId="5">#REF!</definedName>
    <definedName name="_ABR97" localSheetId="6">#REF!</definedName>
    <definedName name="_ABR97" localSheetId="7">#REF!</definedName>
    <definedName name="_ABR97" localSheetId="8">#REF!</definedName>
    <definedName name="_ABR97" localSheetId="10">#REF!</definedName>
    <definedName name="_ABR97" localSheetId="11">#REF!</definedName>
    <definedName name="_ABR97">#REF!</definedName>
    <definedName name="_ABR98" localSheetId="0">#REF!</definedName>
    <definedName name="_ABR98" localSheetId="1">#REF!</definedName>
    <definedName name="_ABR98" localSheetId="2">#REF!</definedName>
    <definedName name="_ABR98" localSheetId="3">#REF!</definedName>
    <definedName name="_ABR98" localSheetId="4">#REF!</definedName>
    <definedName name="_ABR98" localSheetId="5">#REF!</definedName>
    <definedName name="_ABR98" localSheetId="6">#REF!</definedName>
    <definedName name="_ABR98" localSheetId="7">#REF!</definedName>
    <definedName name="_ABR98" localSheetId="8">#REF!</definedName>
    <definedName name="_ABR98" localSheetId="10">#REF!</definedName>
    <definedName name="_ABR98" localSheetId="11">#REF!</definedName>
    <definedName name="_ABR98">#REF!</definedName>
    <definedName name="_ABR99" localSheetId="0">#REF!</definedName>
    <definedName name="_ABR99" localSheetId="1">#REF!</definedName>
    <definedName name="_ABR99" localSheetId="2">#REF!</definedName>
    <definedName name="_ABR99" localSheetId="3">#REF!</definedName>
    <definedName name="_ABR99" localSheetId="4">#REF!</definedName>
    <definedName name="_ABR99" localSheetId="5">#REF!</definedName>
    <definedName name="_ABR99" localSheetId="6">#REF!</definedName>
    <definedName name="_ABR99" localSheetId="7">#REF!</definedName>
    <definedName name="_ABR99" localSheetId="8">#REF!</definedName>
    <definedName name="_ABR99" localSheetId="10">#REF!</definedName>
    <definedName name="_ABR99" localSheetId="11">#REF!</definedName>
    <definedName name="_ABR99">#REF!</definedName>
    <definedName name="_AGO95" localSheetId="0">#REF!</definedName>
    <definedName name="_AGO95" localSheetId="1">#REF!</definedName>
    <definedName name="_AGO95" localSheetId="2">#REF!</definedName>
    <definedName name="_AGO95" localSheetId="3">#REF!</definedName>
    <definedName name="_AGO95" localSheetId="4">#REF!</definedName>
    <definedName name="_AGO95" localSheetId="5">#REF!</definedName>
    <definedName name="_AGO95" localSheetId="6">#REF!</definedName>
    <definedName name="_AGO95" localSheetId="7">#REF!</definedName>
    <definedName name="_AGO95" localSheetId="8">#REF!</definedName>
    <definedName name="_AGO95" localSheetId="10">#REF!</definedName>
    <definedName name="_AGO95" localSheetId="11">#REF!</definedName>
    <definedName name="_AGO95">#REF!</definedName>
    <definedName name="_AGO96" localSheetId="0">#REF!</definedName>
    <definedName name="_AGO96" localSheetId="1">#REF!</definedName>
    <definedName name="_AGO96" localSheetId="2">#REF!</definedName>
    <definedName name="_AGO96" localSheetId="3">#REF!</definedName>
    <definedName name="_AGO96" localSheetId="4">#REF!</definedName>
    <definedName name="_AGO96" localSheetId="5">#REF!</definedName>
    <definedName name="_AGO96" localSheetId="6">#REF!</definedName>
    <definedName name="_AGO96" localSheetId="7">#REF!</definedName>
    <definedName name="_AGO96" localSheetId="8">#REF!</definedName>
    <definedName name="_AGO96" localSheetId="10">#REF!</definedName>
    <definedName name="_AGO96" localSheetId="11">#REF!</definedName>
    <definedName name="_AGO96">#REF!</definedName>
    <definedName name="_AGO97" localSheetId="0">#REF!</definedName>
    <definedName name="_AGO97" localSheetId="1">#REF!</definedName>
    <definedName name="_AGO97" localSheetId="2">#REF!</definedName>
    <definedName name="_AGO97" localSheetId="3">#REF!</definedName>
    <definedName name="_AGO97" localSheetId="4">#REF!</definedName>
    <definedName name="_AGO97" localSheetId="5">#REF!</definedName>
    <definedName name="_AGO97" localSheetId="6">#REF!</definedName>
    <definedName name="_AGO97" localSheetId="7">#REF!</definedName>
    <definedName name="_AGO97" localSheetId="8">#REF!</definedName>
    <definedName name="_AGO97" localSheetId="10">#REF!</definedName>
    <definedName name="_AGO97" localSheetId="11">#REF!</definedName>
    <definedName name="_AGO97">#REF!</definedName>
    <definedName name="_AGO98" localSheetId="0">#REF!</definedName>
    <definedName name="_AGO98" localSheetId="1">#REF!</definedName>
    <definedName name="_AGO98" localSheetId="2">#REF!</definedName>
    <definedName name="_AGO98" localSheetId="3">#REF!</definedName>
    <definedName name="_AGO98" localSheetId="4">#REF!</definedName>
    <definedName name="_AGO98" localSheetId="5">#REF!</definedName>
    <definedName name="_AGO98" localSheetId="6">#REF!</definedName>
    <definedName name="_AGO98" localSheetId="7">#REF!</definedName>
    <definedName name="_AGO98" localSheetId="8">#REF!</definedName>
    <definedName name="_AGO98" localSheetId="10">#REF!</definedName>
    <definedName name="_AGO98" localSheetId="11">#REF!</definedName>
    <definedName name="_AGO98">#REF!</definedName>
    <definedName name="_AGO99" localSheetId="0">#REF!</definedName>
    <definedName name="_AGO99" localSheetId="1">#REF!</definedName>
    <definedName name="_AGO99" localSheetId="2">#REF!</definedName>
    <definedName name="_AGO99" localSheetId="3">#REF!</definedName>
    <definedName name="_AGO99" localSheetId="4">#REF!</definedName>
    <definedName name="_AGO99" localSheetId="5">#REF!</definedName>
    <definedName name="_AGO99" localSheetId="6">#REF!</definedName>
    <definedName name="_AGO99" localSheetId="7">#REF!</definedName>
    <definedName name="_AGO99" localSheetId="8">#REF!</definedName>
    <definedName name="_AGO99" localSheetId="10">#REF!</definedName>
    <definedName name="_AGO99" localSheetId="11">#REF!</definedName>
    <definedName name="_AGO99">#REF!</definedName>
    <definedName name="_bdi1" localSheetId="0">#REF!</definedName>
    <definedName name="_bdi1" localSheetId="1">#REF!</definedName>
    <definedName name="_bdi1" localSheetId="2">#REF!</definedName>
    <definedName name="_bdi1" localSheetId="3">#REF!</definedName>
    <definedName name="_bdi1" localSheetId="4">#REF!</definedName>
    <definedName name="_bdi1" localSheetId="5">#REF!</definedName>
    <definedName name="_bdi1" localSheetId="6">#REF!</definedName>
    <definedName name="_bdi1" localSheetId="7">#REF!</definedName>
    <definedName name="_bdi1" localSheetId="8">#REF!</definedName>
    <definedName name="_bdi1" localSheetId="10">#REF!</definedName>
    <definedName name="_bdi1" localSheetId="11">#REF!</definedName>
    <definedName name="_bdi1">#REF!</definedName>
    <definedName name="_DEZ94" localSheetId="0">#REF!</definedName>
    <definedName name="_DEZ94" localSheetId="1">#REF!</definedName>
    <definedName name="_DEZ94" localSheetId="2">#REF!</definedName>
    <definedName name="_DEZ94" localSheetId="3">#REF!</definedName>
    <definedName name="_DEZ94" localSheetId="4">#REF!</definedName>
    <definedName name="_DEZ94" localSheetId="5">#REF!</definedName>
    <definedName name="_DEZ94" localSheetId="6">#REF!</definedName>
    <definedName name="_DEZ94" localSheetId="7">#REF!</definedName>
    <definedName name="_DEZ94" localSheetId="8">#REF!</definedName>
    <definedName name="_DEZ94" localSheetId="10">#REF!</definedName>
    <definedName name="_DEZ94" localSheetId="11">#REF!</definedName>
    <definedName name="_DEZ94">#REF!</definedName>
    <definedName name="_DEZ95" localSheetId="0">#REF!</definedName>
    <definedName name="_DEZ95" localSheetId="1">#REF!</definedName>
    <definedName name="_DEZ95" localSheetId="2">#REF!</definedName>
    <definedName name="_DEZ95" localSheetId="3">#REF!</definedName>
    <definedName name="_DEZ95" localSheetId="4">#REF!</definedName>
    <definedName name="_DEZ95" localSheetId="5">#REF!</definedName>
    <definedName name="_DEZ95" localSheetId="6">#REF!</definedName>
    <definedName name="_DEZ95" localSheetId="7">#REF!</definedName>
    <definedName name="_DEZ95" localSheetId="8">#REF!</definedName>
    <definedName name="_DEZ95" localSheetId="10">#REF!</definedName>
    <definedName name="_DEZ95" localSheetId="11">#REF!</definedName>
    <definedName name="_DEZ95">#REF!</definedName>
    <definedName name="_DEZ96" localSheetId="0">#REF!</definedName>
    <definedName name="_DEZ96" localSheetId="1">#REF!</definedName>
    <definedName name="_DEZ96" localSheetId="2">#REF!</definedName>
    <definedName name="_DEZ96" localSheetId="3">#REF!</definedName>
    <definedName name="_DEZ96" localSheetId="4">#REF!</definedName>
    <definedName name="_DEZ96" localSheetId="5">#REF!</definedName>
    <definedName name="_DEZ96" localSheetId="6">#REF!</definedName>
    <definedName name="_DEZ96" localSheetId="7">#REF!</definedName>
    <definedName name="_DEZ96" localSheetId="8">#REF!</definedName>
    <definedName name="_DEZ96" localSheetId="10">#REF!</definedName>
    <definedName name="_DEZ96" localSheetId="11">#REF!</definedName>
    <definedName name="_DEZ96">#REF!</definedName>
    <definedName name="_DEZ97" localSheetId="0">#REF!</definedName>
    <definedName name="_DEZ97" localSheetId="1">#REF!</definedName>
    <definedName name="_DEZ97" localSheetId="2">#REF!</definedName>
    <definedName name="_DEZ97" localSheetId="3">#REF!</definedName>
    <definedName name="_DEZ97" localSheetId="4">#REF!</definedName>
    <definedName name="_DEZ97" localSheetId="5">#REF!</definedName>
    <definedName name="_DEZ97" localSheetId="6">#REF!</definedName>
    <definedName name="_DEZ97" localSheetId="7">#REF!</definedName>
    <definedName name="_DEZ97" localSheetId="8">#REF!</definedName>
    <definedName name="_DEZ97" localSheetId="10">#REF!</definedName>
    <definedName name="_DEZ97" localSheetId="11">#REF!</definedName>
    <definedName name="_DEZ97">#REF!</definedName>
    <definedName name="_DEZ98" localSheetId="0">#REF!</definedName>
    <definedName name="_DEZ98" localSheetId="1">#REF!</definedName>
    <definedName name="_DEZ98" localSheetId="2">#REF!</definedName>
    <definedName name="_DEZ98" localSheetId="3">#REF!</definedName>
    <definedName name="_DEZ98" localSheetId="4">#REF!</definedName>
    <definedName name="_DEZ98" localSheetId="5">#REF!</definedName>
    <definedName name="_DEZ98" localSheetId="6">#REF!</definedName>
    <definedName name="_DEZ98" localSheetId="7">#REF!</definedName>
    <definedName name="_DEZ98" localSheetId="8">#REF!</definedName>
    <definedName name="_DEZ98" localSheetId="10">#REF!</definedName>
    <definedName name="_DEZ98" localSheetId="11">#REF!</definedName>
    <definedName name="_DEZ98">#REF!</definedName>
    <definedName name="_DEZ99" localSheetId="0">#REF!</definedName>
    <definedName name="_DEZ99" localSheetId="1">#REF!</definedName>
    <definedName name="_DEZ99" localSheetId="2">#REF!</definedName>
    <definedName name="_DEZ99" localSheetId="3">#REF!</definedName>
    <definedName name="_DEZ99" localSheetId="4">#REF!</definedName>
    <definedName name="_DEZ99" localSheetId="5">#REF!</definedName>
    <definedName name="_DEZ99" localSheetId="6">#REF!</definedName>
    <definedName name="_DEZ99" localSheetId="7">#REF!</definedName>
    <definedName name="_DEZ99" localSheetId="8">#REF!</definedName>
    <definedName name="_DEZ99" localSheetId="10">#REF!</definedName>
    <definedName name="_DEZ99" localSheetId="11">#REF!</definedName>
    <definedName name="_DEZ99">#REF!</definedName>
    <definedName name="_FEV95" localSheetId="0">#REF!</definedName>
    <definedName name="_FEV95" localSheetId="1">#REF!</definedName>
    <definedName name="_FEV95" localSheetId="2">#REF!</definedName>
    <definedName name="_FEV95" localSheetId="3">#REF!</definedName>
    <definedName name="_FEV95" localSheetId="4">#REF!</definedName>
    <definedName name="_FEV95" localSheetId="5">#REF!</definedName>
    <definedName name="_FEV95" localSheetId="6">#REF!</definedName>
    <definedName name="_FEV95" localSheetId="7">#REF!</definedName>
    <definedName name="_FEV95" localSheetId="8">#REF!</definedName>
    <definedName name="_FEV95" localSheetId="10">#REF!</definedName>
    <definedName name="_FEV95" localSheetId="11">#REF!</definedName>
    <definedName name="_FEV95">#REF!</definedName>
    <definedName name="_FEV96" localSheetId="0">#REF!</definedName>
    <definedName name="_FEV96" localSheetId="1">#REF!</definedName>
    <definedName name="_FEV96" localSheetId="2">#REF!</definedName>
    <definedName name="_FEV96" localSheetId="3">#REF!</definedName>
    <definedName name="_FEV96" localSheetId="4">#REF!</definedName>
    <definedName name="_FEV96" localSheetId="5">#REF!</definedName>
    <definedName name="_FEV96" localSheetId="6">#REF!</definedName>
    <definedName name="_FEV96" localSheetId="7">#REF!</definedName>
    <definedName name="_FEV96" localSheetId="8">#REF!</definedName>
    <definedName name="_FEV96" localSheetId="10">#REF!</definedName>
    <definedName name="_FEV96" localSheetId="11">#REF!</definedName>
    <definedName name="_FEV96">#REF!</definedName>
    <definedName name="_FEV97" localSheetId="0">#REF!</definedName>
    <definedName name="_FEV97" localSheetId="1">#REF!</definedName>
    <definedName name="_FEV97" localSheetId="2">#REF!</definedName>
    <definedName name="_FEV97" localSheetId="3">#REF!</definedName>
    <definedName name="_FEV97" localSheetId="4">#REF!</definedName>
    <definedName name="_FEV97" localSheetId="5">#REF!</definedName>
    <definedName name="_FEV97" localSheetId="6">#REF!</definedName>
    <definedName name="_FEV97" localSheetId="7">#REF!</definedName>
    <definedName name="_FEV97" localSheetId="8">#REF!</definedName>
    <definedName name="_FEV97" localSheetId="10">#REF!</definedName>
    <definedName name="_FEV97" localSheetId="11">#REF!</definedName>
    <definedName name="_FEV97">#REF!</definedName>
    <definedName name="_FEV98" localSheetId="0">#REF!</definedName>
    <definedName name="_FEV98" localSheetId="1">#REF!</definedName>
    <definedName name="_FEV98" localSheetId="2">#REF!</definedName>
    <definedName name="_FEV98" localSheetId="3">#REF!</definedName>
    <definedName name="_FEV98" localSheetId="4">#REF!</definedName>
    <definedName name="_FEV98" localSheetId="5">#REF!</definedName>
    <definedName name="_FEV98" localSheetId="6">#REF!</definedName>
    <definedName name="_FEV98" localSheetId="7">#REF!</definedName>
    <definedName name="_FEV98" localSheetId="8">#REF!</definedName>
    <definedName name="_FEV98" localSheetId="10">#REF!</definedName>
    <definedName name="_FEV98" localSheetId="11">#REF!</definedName>
    <definedName name="_FEV98">#REF!</definedName>
    <definedName name="_FEV99" localSheetId="0">#REF!</definedName>
    <definedName name="_FEV99" localSheetId="1">#REF!</definedName>
    <definedName name="_FEV99" localSheetId="2">#REF!</definedName>
    <definedName name="_FEV99" localSheetId="3">#REF!</definedName>
    <definedName name="_FEV99" localSheetId="4">#REF!</definedName>
    <definedName name="_FEV99" localSheetId="5">#REF!</definedName>
    <definedName name="_FEV99" localSheetId="6">#REF!</definedName>
    <definedName name="_FEV99" localSheetId="7">#REF!</definedName>
    <definedName name="_FEV99" localSheetId="8">#REF!</definedName>
    <definedName name="_FEV99" localSheetId="10">#REF!</definedName>
    <definedName name="_FEV99" localSheetId="11">#REF!</definedName>
    <definedName name="_FEV99">#REF!</definedName>
    <definedName name="_JAN95" localSheetId="0">#REF!</definedName>
    <definedName name="_JAN95" localSheetId="1">#REF!</definedName>
    <definedName name="_JAN95" localSheetId="2">#REF!</definedName>
    <definedName name="_JAN95" localSheetId="3">#REF!</definedName>
    <definedName name="_JAN95" localSheetId="4">#REF!</definedName>
    <definedName name="_JAN95" localSheetId="5">#REF!</definedName>
    <definedName name="_JAN95" localSheetId="6">#REF!</definedName>
    <definedName name="_JAN95" localSheetId="7">#REF!</definedName>
    <definedName name="_JAN95" localSheetId="8">#REF!</definedName>
    <definedName name="_JAN95" localSheetId="10">#REF!</definedName>
    <definedName name="_JAN95" localSheetId="11">#REF!</definedName>
    <definedName name="_JAN95">#REF!</definedName>
    <definedName name="_JAN96" localSheetId="0">#REF!</definedName>
    <definedName name="_JAN96" localSheetId="1">#REF!</definedName>
    <definedName name="_JAN96" localSheetId="2">#REF!</definedName>
    <definedName name="_JAN96" localSheetId="3">#REF!</definedName>
    <definedName name="_JAN96" localSheetId="4">#REF!</definedName>
    <definedName name="_JAN96" localSheetId="5">#REF!</definedName>
    <definedName name="_JAN96" localSheetId="6">#REF!</definedName>
    <definedName name="_JAN96" localSheetId="7">#REF!</definedName>
    <definedName name="_JAN96" localSheetId="8">#REF!</definedName>
    <definedName name="_JAN96" localSheetId="10">#REF!</definedName>
    <definedName name="_JAN96" localSheetId="11">#REF!</definedName>
    <definedName name="_JAN96">#REF!</definedName>
    <definedName name="_JAN97" localSheetId="0">#REF!</definedName>
    <definedName name="_JAN97" localSheetId="1">#REF!</definedName>
    <definedName name="_JAN97" localSheetId="2">#REF!</definedName>
    <definedName name="_JAN97" localSheetId="3">#REF!</definedName>
    <definedName name="_JAN97" localSheetId="4">#REF!</definedName>
    <definedName name="_JAN97" localSheetId="5">#REF!</definedName>
    <definedName name="_JAN97" localSheetId="6">#REF!</definedName>
    <definedName name="_JAN97" localSheetId="7">#REF!</definedName>
    <definedName name="_JAN97" localSheetId="8">#REF!</definedName>
    <definedName name="_JAN97" localSheetId="10">#REF!</definedName>
    <definedName name="_JAN97" localSheetId="11">#REF!</definedName>
    <definedName name="_JAN97">#REF!</definedName>
    <definedName name="_JAN98" localSheetId="0">#REF!</definedName>
    <definedName name="_JAN98" localSheetId="1">#REF!</definedName>
    <definedName name="_JAN98" localSheetId="2">#REF!</definedName>
    <definedName name="_JAN98" localSheetId="3">#REF!</definedName>
    <definedName name="_JAN98" localSheetId="4">#REF!</definedName>
    <definedName name="_JAN98" localSheetId="5">#REF!</definedName>
    <definedName name="_JAN98" localSheetId="6">#REF!</definedName>
    <definedName name="_JAN98" localSheetId="7">#REF!</definedName>
    <definedName name="_JAN98" localSheetId="8">#REF!</definedName>
    <definedName name="_JAN98" localSheetId="10">#REF!</definedName>
    <definedName name="_JAN98" localSheetId="11">#REF!</definedName>
    <definedName name="_JAN98">#REF!</definedName>
    <definedName name="_JAN99" localSheetId="0">#REF!</definedName>
    <definedName name="_JAN99" localSheetId="1">#REF!</definedName>
    <definedName name="_JAN99" localSheetId="2">#REF!</definedName>
    <definedName name="_JAN99" localSheetId="3">#REF!</definedName>
    <definedName name="_JAN99" localSheetId="4">#REF!</definedName>
    <definedName name="_JAN99" localSheetId="5">#REF!</definedName>
    <definedName name="_JAN99" localSheetId="6">#REF!</definedName>
    <definedName name="_JAN99" localSheetId="7">#REF!</definedName>
    <definedName name="_JAN99" localSheetId="8">#REF!</definedName>
    <definedName name="_JAN99" localSheetId="10">#REF!</definedName>
    <definedName name="_JAN99" localSheetId="11">#REF!</definedName>
    <definedName name="_JAN99">#REF!</definedName>
    <definedName name="_JUL95" localSheetId="0">#REF!</definedName>
    <definedName name="_JUL95" localSheetId="1">#REF!</definedName>
    <definedName name="_JUL95" localSheetId="2">#REF!</definedName>
    <definedName name="_JUL95" localSheetId="3">#REF!</definedName>
    <definedName name="_JUL95" localSheetId="4">#REF!</definedName>
    <definedName name="_JUL95" localSheetId="5">#REF!</definedName>
    <definedName name="_JUL95" localSheetId="6">#REF!</definedName>
    <definedName name="_JUL95" localSheetId="7">#REF!</definedName>
    <definedName name="_JUL95" localSheetId="8">#REF!</definedName>
    <definedName name="_JUL95" localSheetId="10">#REF!</definedName>
    <definedName name="_JUL95" localSheetId="11">#REF!</definedName>
    <definedName name="_JUL95">#REF!</definedName>
    <definedName name="_JUL96" localSheetId="0">#REF!</definedName>
    <definedName name="_JUL96" localSheetId="1">#REF!</definedName>
    <definedName name="_JUL96" localSheetId="2">#REF!</definedName>
    <definedName name="_JUL96" localSheetId="3">#REF!</definedName>
    <definedName name="_JUL96" localSheetId="4">#REF!</definedName>
    <definedName name="_JUL96" localSheetId="5">#REF!</definedName>
    <definedName name="_JUL96" localSheetId="6">#REF!</definedName>
    <definedName name="_JUL96" localSheetId="7">#REF!</definedName>
    <definedName name="_JUL96" localSheetId="8">#REF!</definedName>
    <definedName name="_JUL96" localSheetId="10">#REF!</definedName>
    <definedName name="_JUL96" localSheetId="11">#REF!</definedName>
    <definedName name="_JUL96">#REF!</definedName>
    <definedName name="_JUL97" localSheetId="0">#REF!</definedName>
    <definedName name="_JUL97" localSheetId="1">#REF!</definedName>
    <definedName name="_JUL97" localSheetId="2">#REF!</definedName>
    <definedName name="_JUL97" localSheetId="3">#REF!</definedName>
    <definedName name="_JUL97" localSheetId="4">#REF!</definedName>
    <definedName name="_JUL97" localSheetId="5">#REF!</definedName>
    <definedName name="_JUL97" localSheetId="6">#REF!</definedName>
    <definedName name="_JUL97" localSheetId="7">#REF!</definedName>
    <definedName name="_JUL97" localSheetId="8">#REF!</definedName>
    <definedName name="_JUL97" localSheetId="10">#REF!</definedName>
    <definedName name="_JUL97" localSheetId="11">#REF!</definedName>
    <definedName name="_JUL97">#REF!</definedName>
    <definedName name="_JUL98" localSheetId="0">#REF!</definedName>
    <definedName name="_JUL98" localSheetId="1">#REF!</definedName>
    <definedName name="_JUL98" localSheetId="2">#REF!</definedName>
    <definedName name="_JUL98" localSheetId="3">#REF!</definedName>
    <definedName name="_JUL98" localSheetId="4">#REF!</definedName>
    <definedName name="_JUL98" localSheetId="5">#REF!</definedName>
    <definedName name="_JUL98" localSheetId="6">#REF!</definedName>
    <definedName name="_JUL98" localSheetId="7">#REF!</definedName>
    <definedName name="_JUL98" localSheetId="8">#REF!</definedName>
    <definedName name="_JUL98" localSheetId="10">#REF!</definedName>
    <definedName name="_JUL98" localSheetId="11">#REF!</definedName>
    <definedName name="_JUL98">#REF!</definedName>
    <definedName name="_JUL99" localSheetId="0">#REF!</definedName>
    <definedName name="_JUL99" localSheetId="1">#REF!</definedName>
    <definedName name="_JUL99" localSheetId="2">#REF!</definedName>
    <definedName name="_JUL99" localSheetId="3">#REF!</definedName>
    <definedName name="_JUL99" localSheetId="4">#REF!</definedName>
    <definedName name="_JUL99" localSheetId="5">#REF!</definedName>
    <definedName name="_JUL99" localSheetId="6">#REF!</definedName>
    <definedName name="_JUL99" localSheetId="7">#REF!</definedName>
    <definedName name="_JUL99" localSheetId="8">#REF!</definedName>
    <definedName name="_JUL99" localSheetId="10">#REF!</definedName>
    <definedName name="_JUL99" localSheetId="11">#REF!</definedName>
    <definedName name="_JUL99">#REF!</definedName>
    <definedName name="_JUN95" localSheetId="0">#REF!</definedName>
    <definedName name="_JUN95" localSheetId="1">#REF!</definedName>
    <definedName name="_JUN95" localSheetId="2">#REF!</definedName>
    <definedName name="_JUN95" localSheetId="3">#REF!</definedName>
    <definedName name="_JUN95" localSheetId="4">#REF!</definedName>
    <definedName name="_JUN95" localSheetId="5">#REF!</definedName>
    <definedName name="_JUN95" localSheetId="6">#REF!</definedName>
    <definedName name="_JUN95" localSheetId="7">#REF!</definedName>
    <definedName name="_JUN95" localSheetId="8">#REF!</definedName>
    <definedName name="_JUN95" localSheetId="10">#REF!</definedName>
    <definedName name="_JUN95" localSheetId="11">#REF!</definedName>
    <definedName name="_JUN95">#REF!</definedName>
    <definedName name="_JUN96" localSheetId="0">#REF!</definedName>
    <definedName name="_JUN96" localSheetId="1">#REF!</definedName>
    <definedName name="_JUN96" localSheetId="2">#REF!</definedName>
    <definedName name="_JUN96" localSheetId="3">#REF!</definedName>
    <definedName name="_JUN96" localSheetId="4">#REF!</definedName>
    <definedName name="_JUN96" localSheetId="5">#REF!</definedName>
    <definedName name="_JUN96" localSheetId="6">#REF!</definedName>
    <definedName name="_JUN96" localSheetId="7">#REF!</definedName>
    <definedName name="_JUN96" localSheetId="8">#REF!</definedName>
    <definedName name="_JUN96" localSheetId="10">#REF!</definedName>
    <definedName name="_JUN96" localSheetId="11">#REF!</definedName>
    <definedName name="_JUN96">#REF!</definedName>
    <definedName name="_JUN97" localSheetId="0">#REF!</definedName>
    <definedName name="_JUN97" localSheetId="1">#REF!</definedName>
    <definedName name="_JUN97" localSheetId="2">#REF!</definedName>
    <definedName name="_JUN97" localSheetId="3">#REF!</definedName>
    <definedName name="_JUN97" localSheetId="4">#REF!</definedName>
    <definedName name="_JUN97" localSheetId="5">#REF!</definedName>
    <definedName name="_JUN97" localSheetId="6">#REF!</definedName>
    <definedName name="_JUN97" localSheetId="7">#REF!</definedName>
    <definedName name="_JUN97" localSheetId="8">#REF!</definedName>
    <definedName name="_JUN97" localSheetId="10">#REF!</definedName>
    <definedName name="_JUN97" localSheetId="11">#REF!</definedName>
    <definedName name="_JUN97">#REF!</definedName>
    <definedName name="_JUN98" localSheetId="0">#REF!</definedName>
    <definedName name="_JUN98" localSheetId="1">#REF!</definedName>
    <definedName name="_JUN98" localSheetId="2">#REF!</definedName>
    <definedName name="_JUN98" localSheetId="3">#REF!</definedName>
    <definedName name="_JUN98" localSheetId="4">#REF!</definedName>
    <definedName name="_JUN98" localSheetId="5">#REF!</definedName>
    <definedName name="_JUN98" localSheetId="6">#REF!</definedName>
    <definedName name="_JUN98" localSheetId="7">#REF!</definedName>
    <definedName name="_JUN98" localSheetId="8">#REF!</definedName>
    <definedName name="_JUN98" localSheetId="10">#REF!</definedName>
    <definedName name="_JUN98" localSheetId="11">#REF!</definedName>
    <definedName name="_JUN98">#REF!</definedName>
    <definedName name="_JUN99" localSheetId="0">#REF!</definedName>
    <definedName name="_JUN99" localSheetId="1">#REF!</definedName>
    <definedName name="_JUN99" localSheetId="2">#REF!</definedName>
    <definedName name="_JUN99" localSheetId="3">#REF!</definedName>
    <definedName name="_JUN99" localSheetId="4">#REF!</definedName>
    <definedName name="_JUN99" localSheetId="5">#REF!</definedName>
    <definedName name="_JUN99" localSheetId="6">#REF!</definedName>
    <definedName name="_JUN99" localSheetId="7">#REF!</definedName>
    <definedName name="_JUN99" localSheetId="8">#REF!</definedName>
    <definedName name="_JUN99" localSheetId="10">#REF!</definedName>
    <definedName name="_JUN99" localSheetId="11">#REF!</definedName>
    <definedName name="_JUN99">#REF!</definedName>
    <definedName name="_MAI95" localSheetId="0">#REF!</definedName>
    <definedName name="_MAI95" localSheetId="1">#REF!</definedName>
    <definedName name="_MAI95" localSheetId="2">#REF!</definedName>
    <definedName name="_MAI95" localSheetId="3">#REF!</definedName>
    <definedName name="_MAI95" localSheetId="4">#REF!</definedName>
    <definedName name="_MAI95" localSheetId="5">#REF!</definedName>
    <definedName name="_MAI95" localSheetId="6">#REF!</definedName>
    <definedName name="_MAI95" localSheetId="7">#REF!</definedName>
    <definedName name="_MAI95" localSheetId="8">#REF!</definedName>
    <definedName name="_MAI95" localSheetId="10">#REF!</definedName>
    <definedName name="_MAI95" localSheetId="11">#REF!</definedName>
    <definedName name="_MAI95">#REF!</definedName>
    <definedName name="_MAI96" localSheetId="0">#REF!</definedName>
    <definedName name="_MAI96" localSheetId="1">#REF!</definedName>
    <definedName name="_MAI96" localSheetId="2">#REF!</definedName>
    <definedName name="_MAI96" localSheetId="3">#REF!</definedName>
    <definedName name="_MAI96" localSheetId="4">#REF!</definedName>
    <definedName name="_MAI96" localSheetId="5">#REF!</definedName>
    <definedName name="_MAI96" localSheetId="6">#REF!</definedName>
    <definedName name="_MAI96" localSheetId="7">#REF!</definedName>
    <definedName name="_MAI96" localSheetId="8">#REF!</definedName>
    <definedName name="_MAI96" localSheetId="10">#REF!</definedName>
    <definedName name="_MAI96" localSheetId="11">#REF!</definedName>
    <definedName name="_MAI96">#REF!</definedName>
    <definedName name="_MAI97" localSheetId="0">#REF!</definedName>
    <definedName name="_MAI97" localSheetId="1">#REF!</definedName>
    <definedName name="_MAI97" localSheetId="2">#REF!</definedName>
    <definedName name="_MAI97" localSheetId="3">#REF!</definedName>
    <definedName name="_MAI97" localSheetId="4">#REF!</definedName>
    <definedName name="_MAI97" localSheetId="5">#REF!</definedName>
    <definedName name="_MAI97" localSheetId="6">#REF!</definedName>
    <definedName name="_MAI97" localSheetId="7">#REF!</definedName>
    <definedName name="_MAI97" localSheetId="8">#REF!</definedName>
    <definedName name="_MAI97" localSheetId="10">#REF!</definedName>
    <definedName name="_MAI97" localSheetId="11">#REF!</definedName>
    <definedName name="_MAI97">#REF!</definedName>
    <definedName name="_MAI98" localSheetId="0">#REF!</definedName>
    <definedName name="_MAI98" localSheetId="1">#REF!</definedName>
    <definedName name="_MAI98" localSheetId="2">#REF!</definedName>
    <definedName name="_MAI98" localSheetId="3">#REF!</definedName>
    <definedName name="_MAI98" localSheetId="4">#REF!</definedName>
    <definedName name="_MAI98" localSheetId="5">#REF!</definedName>
    <definedName name="_MAI98" localSheetId="6">#REF!</definedName>
    <definedName name="_MAI98" localSheetId="7">#REF!</definedName>
    <definedName name="_MAI98" localSheetId="8">#REF!</definedName>
    <definedName name="_MAI98" localSheetId="10">#REF!</definedName>
    <definedName name="_MAI98" localSheetId="11">#REF!</definedName>
    <definedName name="_MAI98">#REF!</definedName>
    <definedName name="_MAI99" localSheetId="0">#REF!</definedName>
    <definedName name="_MAI99" localSheetId="1">#REF!</definedName>
    <definedName name="_MAI99" localSheetId="2">#REF!</definedName>
    <definedName name="_MAI99" localSheetId="3">#REF!</definedName>
    <definedName name="_MAI99" localSheetId="4">#REF!</definedName>
    <definedName name="_MAI99" localSheetId="5">#REF!</definedName>
    <definedName name="_MAI99" localSheetId="6">#REF!</definedName>
    <definedName name="_MAI99" localSheetId="7">#REF!</definedName>
    <definedName name="_MAI99" localSheetId="8">#REF!</definedName>
    <definedName name="_MAI99" localSheetId="10">#REF!</definedName>
    <definedName name="_MAI99" localSheetId="11">#REF!</definedName>
    <definedName name="_MAI99">#REF!</definedName>
    <definedName name="_MAR95" localSheetId="0">#REF!</definedName>
    <definedName name="_MAR95" localSheetId="1">#REF!</definedName>
    <definedName name="_MAR95" localSheetId="2">#REF!</definedName>
    <definedName name="_MAR95" localSheetId="3">#REF!</definedName>
    <definedName name="_MAR95" localSheetId="4">#REF!</definedName>
    <definedName name="_MAR95" localSheetId="5">#REF!</definedName>
    <definedName name="_MAR95" localSheetId="6">#REF!</definedName>
    <definedName name="_MAR95" localSheetId="7">#REF!</definedName>
    <definedName name="_MAR95" localSheetId="8">#REF!</definedName>
    <definedName name="_MAR95" localSheetId="10">#REF!</definedName>
    <definedName name="_MAR95" localSheetId="11">#REF!</definedName>
    <definedName name="_MAR95">#REF!</definedName>
    <definedName name="_MAR96" localSheetId="0">#REF!</definedName>
    <definedName name="_MAR96" localSheetId="1">#REF!</definedName>
    <definedName name="_MAR96" localSheetId="2">#REF!</definedName>
    <definedName name="_MAR96" localSheetId="3">#REF!</definedName>
    <definedName name="_MAR96" localSheetId="4">#REF!</definedName>
    <definedName name="_MAR96" localSheetId="5">#REF!</definedName>
    <definedName name="_MAR96" localSheetId="6">#REF!</definedName>
    <definedName name="_MAR96" localSheetId="7">#REF!</definedName>
    <definedName name="_MAR96" localSheetId="8">#REF!</definedName>
    <definedName name="_MAR96" localSheetId="10">#REF!</definedName>
    <definedName name="_MAR96" localSheetId="11">#REF!</definedName>
    <definedName name="_MAR96">#REF!</definedName>
    <definedName name="_MAR97" localSheetId="0">#REF!</definedName>
    <definedName name="_MAR97" localSheetId="1">#REF!</definedName>
    <definedName name="_MAR97" localSheetId="2">#REF!</definedName>
    <definedName name="_MAR97" localSheetId="3">#REF!</definedName>
    <definedName name="_MAR97" localSheetId="4">#REF!</definedName>
    <definedName name="_MAR97" localSheetId="5">#REF!</definedName>
    <definedName name="_MAR97" localSheetId="6">#REF!</definedName>
    <definedName name="_MAR97" localSheetId="7">#REF!</definedName>
    <definedName name="_MAR97" localSheetId="8">#REF!</definedName>
    <definedName name="_MAR97" localSheetId="10">#REF!</definedName>
    <definedName name="_MAR97" localSheetId="11">#REF!</definedName>
    <definedName name="_MAR97">#REF!</definedName>
    <definedName name="_MAR98" localSheetId="0">#REF!</definedName>
    <definedName name="_MAR98" localSheetId="1">#REF!</definedName>
    <definedName name="_MAR98" localSheetId="2">#REF!</definedName>
    <definedName name="_MAR98" localSheetId="3">#REF!</definedName>
    <definedName name="_MAR98" localSheetId="4">#REF!</definedName>
    <definedName name="_MAR98" localSheetId="5">#REF!</definedName>
    <definedName name="_MAR98" localSheetId="6">#REF!</definedName>
    <definedName name="_MAR98" localSheetId="7">#REF!</definedName>
    <definedName name="_MAR98" localSheetId="8">#REF!</definedName>
    <definedName name="_MAR98" localSheetId="10">#REF!</definedName>
    <definedName name="_MAR98" localSheetId="11">#REF!</definedName>
    <definedName name="_MAR98">#REF!</definedName>
    <definedName name="_MAR99" localSheetId="0">#REF!</definedName>
    <definedName name="_MAR99" localSheetId="1">#REF!</definedName>
    <definedName name="_MAR99" localSheetId="2">#REF!</definedName>
    <definedName name="_MAR99" localSheetId="3">#REF!</definedName>
    <definedName name="_MAR99" localSheetId="4">#REF!</definedName>
    <definedName name="_MAR99" localSheetId="5">#REF!</definedName>
    <definedName name="_MAR99" localSheetId="6">#REF!</definedName>
    <definedName name="_MAR99" localSheetId="7">#REF!</definedName>
    <definedName name="_MAR99" localSheetId="8">#REF!</definedName>
    <definedName name="_MAR99" localSheetId="10">#REF!</definedName>
    <definedName name="_MAR99" localSheetId="11">#REF!</definedName>
    <definedName name="_MAR99">#REF!</definedName>
    <definedName name="_NOV94" localSheetId="0">#REF!</definedName>
    <definedName name="_NOV94" localSheetId="1">#REF!</definedName>
    <definedName name="_NOV94" localSheetId="2">#REF!</definedName>
    <definedName name="_NOV94" localSheetId="3">#REF!</definedName>
    <definedName name="_NOV94" localSheetId="4">#REF!</definedName>
    <definedName name="_NOV94" localSheetId="5">#REF!</definedName>
    <definedName name="_NOV94" localSheetId="6">#REF!</definedName>
    <definedName name="_NOV94" localSheetId="7">#REF!</definedName>
    <definedName name="_NOV94" localSheetId="8">#REF!</definedName>
    <definedName name="_NOV94" localSheetId="10">#REF!</definedName>
    <definedName name="_NOV94" localSheetId="11">#REF!</definedName>
    <definedName name="_NOV94">#REF!</definedName>
    <definedName name="_NOV95" localSheetId="0">#REF!</definedName>
    <definedName name="_NOV95" localSheetId="1">#REF!</definedName>
    <definedName name="_NOV95" localSheetId="2">#REF!</definedName>
    <definedName name="_NOV95" localSheetId="3">#REF!</definedName>
    <definedName name="_NOV95" localSheetId="4">#REF!</definedName>
    <definedName name="_NOV95" localSheetId="5">#REF!</definedName>
    <definedName name="_NOV95" localSheetId="6">#REF!</definedName>
    <definedName name="_NOV95" localSheetId="7">#REF!</definedName>
    <definedName name="_NOV95" localSheetId="8">#REF!</definedName>
    <definedName name="_NOV95" localSheetId="10">#REF!</definedName>
    <definedName name="_NOV95" localSheetId="11">#REF!</definedName>
    <definedName name="_NOV95">#REF!</definedName>
    <definedName name="_NOV96" localSheetId="0">#REF!</definedName>
    <definedName name="_NOV96" localSheetId="1">#REF!</definedName>
    <definedName name="_NOV96" localSheetId="2">#REF!</definedName>
    <definedName name="_NOV96" localSheetId="3">#REF!</definedName>
    <definedName name="_NOV96" localSheetId="4">#REF!</definedName>
    <definedName name="_NOV96" localSheetId="5">#REF!</definedName>
    <definedName name="_NOV96" localSheetId="6">#REF!</definedName>
    <definedName name="_NOV96" localSheetId="7">#REF!</definedName>
    <definedName name="_NOV96" localSheetId="8">#REF!</definedName>
    <definedName name="_NOV96" localSheetId="10">#REF!</definedName>
    <definedName name="_NOV96" localSheetId="11">#REF!</definedName>
    <definedName name="_NOV96">#REF!</definedName>
    <definedName name="_NOV97" localSheetId="0">#REF!</definedName>
    <definedName name="_NOV97" localSheetId="1">#REF!</definedName>
    <definedName name="_NOV97" localSheetId="2">#REF!</definedName>
    <definedName name="_NOV97" localSheetId="3">#REF!</definedName>
    <definedName name="_NOV97" localSheetId="4">#REF!</definedName>
    <definedName name="_NOV97" localSheetId="5">#REF!</definedName>
    <definedName name="_NOV97" localSheetId="6">#REF!</definedName>
    <definedName name="_NOV97" localSheetId="7">#REF!</definedName>
    <definedName name="_NOV97" localSheetId="8">#REF!</definedName>
    <definedName name="_NOV97" localSheetId="10">#REF!</definedName>
    <definedName name="_NOV97" localSheetId="11">#REF!</definedName>
    <definedName name="_NOV97">#REF!</definedName>
    <definedName name="_NOV98" localSheetId="0">#REF!</definedName>
    <definedName name="_NOV98" localSheetId="1">#REF!</definedName>
    <definedName name="_NOV98" localSheetId="2">#REF!</definedName>
    <definedName name="_NOV98" localSheetId="3">#REF!</definedName>
    <definedName name="_NOV98" localSheetId="4">#REF!</definedName>
    <definedName name="_NOV98" localSheetId="5">#REF!</definedName>
    <definedName name="_NOV98" localSheetId="6">#REF!</definedName>
    <definedName name="_NOV98" localSheetId="7">#REF!</definedName>
    <definedName name="_NOV98" localSheetId="8">#REF!</definedName>
    <definedName name="_NOV98" localSheetId="10">#REF!</definedName>
    <definedName name="_NOV98" localSheetId="11">#REF!</definedName>
    <definedName name="_NOV98">#REF!</definedName>
    <definedName name="_NOV99" localSheetId="0">#REF!</definedName>
    <definedName name="_NOV99" localSheetId="1">#REF!</definedName>
    <definedName name="_NOV99" localSheetId="2">#REF!</definedName>
    <definedName name="_NOV99" localSheetId="3">#REF!</definedName>
    <definedName name="_NOV99" localSheetId="4">#REF!</definedName>
    <definedName name="_NOV99" localSheetId="5">#REF!</definedName>
    <definedName name="_NOV99" localSheetId="6">#REF!</definedName>
    <definedName name="_NOV99" localSheetId="7">#REF!</definedName>
    <definedName name="_NOV99" localSheetId="8">#REF!</definedName>
    <definedName name="_NOV99" localSheetId="10">#REF!</definedName>
    <definedName name="_NOV99" localSheetId="11">#REF!</definedName>
    <definedName name="_NOV99">#REF!</definedName>
    <definedName name="_OUT94" localSheetId="0">#REF!</definedName>
    <definedName name="_OUT94" localSheetId="1">#REF!</definedName>
    <definedName name="_OUT94" localSheetId="2">#REF!</definedName>
    <definedName name="_OUT94" localSheetId="3">#REF!</definedName>
    <definedName name="_OUT94" localSheetId="4">#REF!</definedName>
    <definedName name="_OUT94" localSheetId="5">#REF!</definedName>
    <definedName name="_OUT94" localSheetId="6">#REF!</definedName>
    <definedName name="_OUT94" localSheetId="7">#REF!</definedName>
    <definedName name="_OUT94" localSheetId="8">#REF!</definedName>
    <definedName name="_OUT94" localSheetId="10">#REF!</definedName>
    <definedName name="_OUT94" localSheetId="11">#REF!</definedName>
    <definedName name="_OUT94">#REF!</definedName>
    <definedName name="_OUT95" localSheetId="0">#REF!</definedName>
    <definedName name="_OUT95" localSheetId="1">#REF!</definedName>
    <definedName name="_OUT95" localSheetId="2">#REF!</definedName>
    <definedName name="_OUT95" localSheetId="3">#REF!</definedName>
    <definedName name="_OUT95" localSheetId="4">#REF!</definedName>
    <definedName name="_OUT95" localSheetId="5">#REF!</definedName>
    <definedName name="_OUT95" localSheetId="6">#REF!</definedName>
    <definedName name="_OUT95" localSheetId="7">#REF!</definedName>
    <definedName name="_OUT95" localSheetId="8">#REF!</definedName>
    <definedName name="_OUT95" localSheetId="10">#REF!</definedName>
    <definedName name="_OUT95" localSheetId="11">#REF!</definedName>
    <definedName name="_OUT95">#REF!</definedName>
    <definedName name="_OUT96" localSheetId="0">#REF!</definedName>
    <definedName name="_OUT96" localSheetId="1">#REF!</definedName>
    <definedName name="_OUT96" localSheetId="2">#REF!</definedName>
    <definedName name="_OUT96" localSheetId="3">#REF!</definedName>
    <definedName name="_OUT96" localSheetId="4">#REF!</definedName>
    <definedName name="_OUT96" localSheetId="5">#REF!</definedName>
    <definedName name="_OUT96" localSheetId="6">#REF!</definedName>
    <definedName name="_OUT96" localSheetId="7">#REF!</definedName>
    <definedName name="_OUT96" localSheetId="8">#REF!</definedName>
    <definedName name="_OUT96" localSheetId="10">#REF!</definedName>
    <definedName name="_OUT96" localSheetId="11">#REF!</definedName>
    <definedName name="_OUT96">#REF!</definedName>
    <definedName name="_OUT97" localSheetId="0">#REF!</definedName>
    <definedName name="_OUT97" localSheetId="1">#REF!</definedName>
    <definedName name="_OUT97" localSheetId="2">#REF!</definedName>
    <definedName name="_OUT97" localSheetId="3">#REF!</definedName>
    <definedName name="_OUT97" localSheetId="4">#REF!</definedName>
    <definedName name="_OUT97" localSheetId="5">#REF!</definedName>
    <definedName name="_OUT97" localSheetId="6">#REF!</definedName>
    <definedName name="_OUT97" localSheetId="7">#REF!</definedName>
    <definedName name="_OUT97" localSheetId="8">#REF!</definedName>
    <definedName name="_OUT97" localSheetId="10">#REF!</definedName>
    <definedName name="_OUT97" localSheetId="11">#REF!</definedName>
    <definedName name="_OUT97">#REF!</definedName>
    <definedName name="_OUT98" localSheetId="0">#REF!</definedName>
    <definedName name="_OUT98" localSheetId="1">#REF!</definedName>
    <definedName name="_OUT98" localSheetId="2">#REF!</definedName>
    <definedName name="_OUT98" localSheetId="3">#REF!</definedName>
    <definedName name="_OUT98" localSheetId="4">#REF!</definedName>
    <definedName name="_OUT98" localSheetId="5">#REF!</definedName>
    <definedName name="_OUT98" localSheetId="6">#REF!</definedName>
    <definedName name="_OUT98" localSheetId="7">#REF!</definedName>
    <definedName name="_OUT98" localSheetId="8">#REF!</definedName>
    <definedName name="_OUT98" localSheetId="10">#REF!</definedName>
    <definedName name="_OUT98" localSheetId="11">#REF!</definedName>
    <definedName name="_OUT98">#REF!</definedName>
    <definedName name="_OUT99" localSheetId="0">#REF!</definedName>
    <definedName name="_OUT99" localSheetId="1">#REF!</definedName>
    <definedName name="_OUT99" localSheetId="2">#REF!</definedName>
    <definedName name="_OUT99" localSheetId="3">#REF!</definedName>
    <definedName name="_OUT99" localSheetId="4">#REF!</definedName>
    <definedName name="_OUT99" localSheetId="5">#REF!</definedName>
    <definedName name="_OUT99" localSheetId="6">#REF!</definedName>
    <definedName name="_OUT99" localSheetId="7">#REF!</definedName>
    <definedName name="_OUT99" localSheetId="8">#REF!</definedName>
    <definedName name="_OUT99" localSheetId="10">#REF!</definedName>
    <definedName name="_OUT99" localSheetId="11">#REF!</definedName>
    <definedName name="_OUT99">#REF!</definedName>
    <definedName name="_SET94" localSheetId="0">#REF!</definedName>
    <definedName name="_SET94" localSheetId="1">#REF!</definedName>
    <definedName name="_SET94" localSheetId="2">#REF!</definedName>
    <definedName name="_SET94" localSheetId="3">#REF!</definedName>
    <definedName name="_SET94" localSheetId="4">#REF!</definedName>
    <definedName name="_SET94" localSheetId="5">#REF!</definedName>
    <definedName name="_SET94" localSheetId="6">#REF!</definedName>
    <definedName name="_SET94" localSheetId="7">#REF!</definedName>
    <definedName name="_SET94" localSheetId="8">#REF!</definedName>
    <definedName name="_SET94" localSheetId="10">#REF!</definedName>
    <definedName name="_SET94" localSheetId="11">#REF!</definedName>
    <definedName name="_SET94">#REF!</definedName>
    <definedName name="_SET95" localSheetId="0">#REF!</definedName>
    <definedName name="_SET95" localSheetId="1">#REF!</definedName>
    <definedName name="_SET95" localSheetId="2">#REF!</definedName>
    <definedName name="_SET95" localSheetId="3">#REF!</definedName>
    <definedName name="_SET95" localSheetId="4">#REF!</definedName>
    <definedName name="_SET95" localSheetId="5">#REF!</definedName>
    <definedName name="_SET95" localSheetId="6">#REF!</definedName>
    <definedName name="_SET95" localSheetId="7">#REF!</definedName>
    <definedName name="_SET95" localSheetId="8">#REF!</definedName>
    <definedName name="_SET95" localSheetId="10">#REF!</definedName>
    <definedName name="_SET95" localSheetId="11">#REF!</definedName>
    <definedName name="_SET95">#REF!</definedName>
    <definedName name="_SET96" localSheetId="0">#REF!</definedName>
    <definedName name="_SET96" localSheetId="1">#REF!</definedName>
    <definedName name="_SET96" localSheetId="2">#REF!</definedName>
    <definedName name="_SET96" localSheetId="3">#REF!</definedName>
    <definedName name="_SET96" localSheetId="4">#REF!</definedName>
    <definedName name="_SET96" localSheetId="5">#REF!</definedName>
    <definedName name="_SET96" localSheetId="6">#REF!</definedName>
    <definedName name="_SET96" localSheetId="7">#REF!</definedName>
    <definedName name="_SET96" localSheetId="8">#REF!</definedName>
    <definedName name="_SET96" localSheetId="10">#REF!</definedName>
    <definedName name="_SET96" localSheetId="11">#REF!</definedName>
    <definedName name="_SET96">#REF!</definedName>
    <definedName name="_SET97" localSheetId="0">#REF!</definedName>
    <definedName name="_SET97" localSheetId="1">#REF!</definedName>
    <definedName name="_SET97" localSheetId="2">#REF!</definedName>
    <definedName name="_SET97" localSheetId="3">#REF!</definedName>
    <definedName name="_SET97" localSheetId="4">#REF!</definedName>
    <definedName name="_SET97" localSheetId="5">#REF!</definedName>
    <definedName name="_SET97" localSheetId="6">#REF!</definedName>
    <definedName name="_SET97" localSheetId="7">#REF!</definedName>
    <definedName name="_SET97" localSheetId="8">#REF!</definedName>
    <definedName name="_SET97" localSheetId="10">#REF!</definedName>
    <definedName name="_SET97" localSheetId="11">#REF!</definedName>
    <definedName name="_SET97">#REF!</definedName>
    <definedName name="_SET98" localSheetId="0">#REF!</definedName>
    <definedName name="_SET98" localSheetId="1">#REF!</definedName>
    <definedName name="_SET98" localSheetId="2">#REF!</definedName>
    <definedName name="_SET98" localSheetId="3">#REF!</definedName>
    <definedName name="_SET98" localSheetId="4">#REF!</definedName>
    <definedName name="_SET98" localSheetId="5">#REF!</definedName>
    <definedName name="_SET98" localSheetId="6">#REF!</definedName>
    <definedName name="_SET98" localSheetId="7">#REF!</definedName>
    <definedName name="_SET98" localSheetId="8">#REF!</definedName>
    <definedName name="_SET98" localSheetId="10">#REF!</definedName>
    <definedName name="_SET98" localSheetId="11">#REF!</definedName>
    <definedName name="_SET98">#REF!</definedName>
    <definedName name="_SET99" localSheetId="0">#REF!</definedName>
    <definedName name="_SET99" localSheetId="1">#REF!</definedName>
    <definedName name="_SET99" localSheetId="2">#REF!</definedName>
    <definedName name="_SET99" localSheetId="3">#REF!</definedName>
    <definedName name="_SET99" localSheetId="4">#REF!</definedName>
    <definedName name="_SET99" localSheetId="5">#REF!</definedName>
    <definedName name="_SET99" localSheetId="6">#REF!</definedName>
    <definedName name="_SET99" localSheetId="7">#REF!</definedName>
    <definedName name="_SET99" localSheetId="8">#REF!</definedName>
    <definedName name="_SET99" localSheetId="10">#REF!</definedName>
    <definedName name="_SET99" localSheetId="11">#REF!</definedName>
    <definedName name="_SET99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11">#REF!</definedName>
    <definedName name="A">#REF!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7">#REF!</definedName>
    <definedName name="AC" localSheetId="8">#REF!</definedName>
    <definedName name="AC" localSheetId="10">#REF!</definedName>
    <definedName name="AC" localSheetId="11">#REF!</definedName>
    <definedName name="AC">#REF!</definedName>
    <definedName name="administração" localSheetId="0">#REF!</definedName>
    <definedName name="administração" localSheetId="1">#REF!</definedName>
    <definedName name="administração" localSheetId="2">#REF!</definedName>
    <definedName name="administração" localSheetId="3">#REF!</definedName>
    <definedName name="administração" localSheetId="4">#REF!</definedName>
    <definedName name="administração" localSheetId="5">#REF!</definedName>
    <definedName name="administração" localSheetId="6">#REF!</definedName>
    <definedName name="administração" localSheetId="7">#REF!</definedName>
    <definedName name="administração" localSheetId="8">#REF!</definedName>
    <definedName name="administração" localSheetId="10">#REF!</definedName>
    <definedName name="administração" localSheetId="11">#REF!</definedName>
    <definedName name="administração">#REF!</definedName>
    <definedName name="Área_impressão_IM">#REF!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 localSheetId="7">#REF!</definedName>
    <definedName name="ASD" localSheetId="8">#REF!</definedName>
    <definedName name="ASD" localSheetId="10">#REF!</definedName>
    <definedName name="ASD" localSheetId="11">#REF!</definedName>
    <definedName name="ASD">#REF!</definedName>
    <definedName name="ASDASDG" localSheetId="0">#REF!</definedName>
    <definedName name="ASDASDG" localSheetId="1">#REF!</definedName>
    <definedName name="ASDASDG" localSheetId="2">#REF!</definedName>
    <definedName name="ASDASDG" localSheetId="3">#REF!</definedName>
    <definedName name="ASDASDG" localSheetId="4">#REF!</definedName>
    <definedName name="ASDASDG" localSheetId="5">#REF!</definedName>
    <definedName name="ASDASDG" localSheetId="6">#REF!</definedName>
    <definedName name="ASDASDG" localSheetId="7">#REF!</definedName>
    <definedName name="ASDASDG" localSheetId="8">#REF!</definedName>
    <definedName name="ASDASDG" localSheetId="10">#REF!</definedName>
    <definedName name="ASDASDG" localSheetId="11">#REF!</definedName>
    <definedName name="ASDASDG">#REF!</definedName>
    <definedName name="BASCARROCERIA" localSheetId="0">#REF!</definedName>
    <definedName name="BASCARROCERIA" localSheetId="1">#REF!</definedName>
    <definedName name="BASCARROCERIA" localSheetId="2">#REF!</definedName>
    <definedName name="BASCARROCERIA" localSheetId="3">#REF!</definedName>
    <definedName name="BASCARROCERIA" localSheetId="4">#REF!</definedName>
    <definedName name="BASCARROCERIA" localSheetId="5">#REF!</definedName>
    <definedName name="BASCARROCERIA" localSheetId="6">#REF!</definedName>
    <definedName name="BASCARROCERIA" localSheetId="7">#REF!</definedName>
    <definedName name="BASCARROCERIA" localSheetId="8">#REF!</definedName>
    <definedName name="BASCARROCERIA" localSheetId="10">#REF!</definedName>
    <definedName name="BASCARROCERIA" localSheetId="11">#REF!</definedName>
    <definedName name="BASCARROCERIA">#REF!</definedName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10">#REF!</definedName>
    <definedName name="base" localSheetId="11">#REF!</definedName>
    <definedName name="base">#REF!</definedName>
    <definedName name="bdi" localSheetId="0">#REF!</definedName>
    <definedName name="bdi" localSheetId="1">#REF!</definedName>
    <definedName name="bdi" localSheetId="2">#REF!</definedName>
    <definedName name="bdi" localSheetId="3">#REF!</definedName>
    <definedName name="bdi" localSheetId="4">#REF!</definedName>
    <definedName name="bdi" localSheetId="5">#REF!</definedName>
    <definedName name="bdi" localSheetId="6">#REF!</definedName>
    <definedName name="bdi" localSheetId="7">#REF!</definedName>
    <definedName name="bdi" localSheetId="8">#REF!</definedName>
    <definedName name="bdi" localSheetId="10">#REF!</definedName>
    <definedName name="bdi" localSheetId="11">#REF!</definedName>
    <definedName name="bdi">#REF!</definedName>
    <definedName name="BUEIROSMETALICOS" localSheetId="0">#REF!</definedName>
    <definedName name="BUEIROSMETALICOS" localSheetId="1">#REF!</definedName>
    <definedName name="BUEIROSMETALICOS" localSheetId="2">#REF!</definedName>
    <definedName name="BUEIROSMETALICOS" localSheetId="3">#REF!</definedName>
    <definedName name="BUEIROSMETALICOS" localSheetId="4">#REF!</definedName>
    <definedName name="BUEIROSMETALICOS" localSheetId="5">#REF!</definedName>
    <definedName name="BUEIROSMETALICOS" localSheetId="6">#REF!</definedName>
    <definedName name="BUEIROSMETALICOS" localSheetId="7">#REF!</definedName>
    <definedName name="BUEIROSMETALICOS" localSheetId="8">#REF!</definedName>
    <definedName name="BUEIROSMETALICOS" localSheetId="10">#REF!</definedName>
    <definedName name="BUEIROSMETALICOS" localSheetId="11">#REF!</definedName>
    <definedName name="BUEIROSMETALICOS">#REF!</definedName>
    <definedName name="BuiltIn_Database___5" localSheetId="0">#REF!</definedName>
    <definedName name="BuiltIn_Database___5" localSheetId="1">#REF!</definedName>
    <definedName name="BuiltIn_Database___5" localSheetId="2">#REF!</definedName>
    <definedName name="BuiltIn_Database___5" localSheetId="3">#REF!</definedName>
    <definedName name="BuiltIn_Database___5" localSheetId="4">#REF!</definedName>
    <definedName name="BuiltIn_Database___5" localSheetId="5">#REF!</definedName>
    <definedName name="BuiltIn_Database___5" localSheetId="6">#REF!</definedName>
    <definedName name="BuiltIn_Database___5" localSheetId="7">#REF!</definedName>
    <definedName name="BuiltIn_Database___5" localSheetId="8">#REF!</definedName>
    <definedName name="BuiltIn_Database___5" localSheetId="10">#REF!</definedName>
    <definedName name="BuiltIn_Database___5" localSheetId="11">#REF!</definedName>
    <definedName name="BuiltIn_Database___5">#REF!</definedName>
    <definedName name="BuiltIn_Database___7" localSheetId="0">#REF!</definedName>
    <definedName name="BuiltIn_Database___7" localSheetId="1">#REF!</definedName>
    <definedName name="BuiltIn_Database___7" localSheetId="2">#REF!</definedName>
    <definedName name="BuiltIn_Database___7" localSheetId="3">#REF!</definedName>
    <definedName name="BuiltIn_Database___7" localSheetId="4">#REF!</definedName>
    <definedName name="BuiltIn_Database___7" localSheetId="5">#REF!</definedName>
    <definedName name="BuiltIn_Database___7" localSheetId="6">#REF!</definedName>
    <definedName name="BuiltIn_Database___7" localSheetId="7">#REF!</definedName>
    <definedName name="BuiltIn_Database___7" localSheetId="8">#REF!</definedName>
    <definedName name="BuiltIn_Database___7" localSheetId="10">#REF!</definedName>
    <definedName name="BuiltIn_Database___7" localSheetId="11">#REF!</definedName>
    <definedName name="BuiltIn_Database___7">#REF!</definedName>
    <definedName name="BuiltIn_Print_Area" localSheetId="0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 localSheetId="10">#REF!</definedName>
    <definedName name="BuiltIn_Print_Area" localSheetId="11">#REF!</definedName>
    <definedName name="BuiltIn_Print_Area">#REF!</definedName>
    <definedName name="BuiltIn_Print_Area___0" localSheetId="0">#REF!</definedName>
    <definedName name="BuiltIn_Print_Area___0" localSheetId="1">#REF!</definedName>
    <definedName name="BuiltIn_Print_Area___0" localSheetId="2">#REF!</definedName>
    <definedName name="BuiltIn_Print_Area___0" localSheetId="3">#REF!</definedName>
    <definedName name="BuiltIn_Print_Area___0" localSheetId="4">#REF!</definedName>
    <definedName name="BuiltIn_Print_Area___0" localSheetId="5">#REF!</definedName>
    <definedName name="BuiltIn_Print_Area___0" localSheetId="6">#REF!</definedName>
    <definedName name="BuiltIn_Print_Area___0" localSheetId="7">#REF!</definedName>
    <definedName name="BuiltIn_Print_Area___0" localSheetId="8">#REF!</definedName>
    <definedName name="BuiltIn_Print_Area___0" localSheetId="10">#REF!</definedName>
    <definedName name="BuiltIn_Print_Area___0" localSheetId="11">#REF!</definedName>
    <definedName name="BuiltIn_Print_Area___0">#REF!</definedName>
    <definedName name="BuiltIn_Print_Area___2" localSheetId="0">#REF!</definedName>
    <definedName name="BuiltIn_Print_Area___2" localSheetId="1">#REF!</definedName>
    <definedName name="BuiltIn_Print_Area___2" localSheetId="2">#REF!</definedName>
    <definedName name="BuiltIn_Print_Area___2" localSheetId="3">#REF!</definedName>
    <definedName name="BuiltIn_Print_Area___2" localSheetId="4">#REF!</definedName>
    <definedName name="BuiltIn_Print_Area___2" localSheetId="5">#REF!</definedName>
    <definedName name="BuiltIn_Print_Area___2" localSheetId="6">#REF!</definedName>
    <definedName name="BuiltIn_Print_Area___2" localSheetId="7">#REF!</definedName>
    <definedName name="BuiltIn_Print_Area___2" localSheetId="8">#REF!</definedName>
    <definedName name="BuiltIn_Print_Area___2" localSheetId="10">#REF!</definedName>
    <definedName name="BuiltIn_Print_Area___2" localSheetId="11">#REF!</definedName>
    <definedName name="BuiltIn_Print_Area___2">#REF!</definedName>
    <definedName name="BuiltIn_Print_Area___3" localSheetId="0">#REF!</definedName>
    <definedName name="BuiltIn_Print_Area___3" localSheetId="1">#REF!</definedName>
    <definedName name="BuiltIn_Print_Area___3" localSheetId="2">#REF!</definedName>
    <definedName name="BuiltIn_Print_Area___3" localSheetId="3">#REF!</definedName>
    <definedName name="BuiltIn_Print_Area___3" localSheetId="4">#REF!</definedName>
    <definedName name="BuiltIn_Print_Area___3" localSheetId="5">#REF!</definedName>
    <definedName name="BuiltIn_Print_Area___3" localSheetId="6">#REF!</definedName>
    <definedName name="BuiltIn_Print_Area___3" localSheetId="7">#REF!</definedName>
    <definedName name="BuiltIn_Print_Area___3" localSheetId="8">#REF!</definedName>
    <definedName name="BuiltIn_Print_Area___3" localSheetId="10">#REF!</definedName>
    <definedName name="BuiltIn_Print_Area___3" localSheetId="11">#REF!</definedName>
    <definedName name="BuiltIn_Print_Area___3">#REF!</definedName>
    <definedName name="BuiltIn_Print_Area___4" localSheetId="0">#REF!</definedName>
    <definedName name="BuiltIn_Print_Area___4" localSheetId="1">#REF!</definedName>
    <definedName name="BuiltIn_Print_Area___4" localSheetId="2">#REF!</definedName>
    <definedName name="BuiltIn_Print_Area___4" localSheetId="3">#REF!</definedName>
    <definedName name="BuiltIn_Print_Area___4" localSheetId="4">#REF!</definedName>
    <definedName name="BuiltIn_Print_Area___4" localSheetId="5">#REF!</definedName>
    <definedName name="BuiltIn_Print_Area___4" localSheetId="6">#REF!</definedName>
    <definedName name="BuiltIn_Print_Area___4" localSheetId="7">#REF!</definedName>
    <definedName name="BuiltIn_Print_Area___4" localSheetId="8">#REF!</definedName>
    <definedName name="BuiltIn_Print_Area___4" localSheetId="10">#REF!</definedName>
    <definedName name="BuiltIn_Print_Area___4" localSheetId="11">#REF!</definedName>
    <definedName name="BuiltIn_Print_Area___4">#REF!</definedName>
    <definedName name="BuiltIn_Print_Area___5" localSheetId="0">#REF!</definedName>
    <definedName name="BuiltIn_Print_Area___5" localSheetId="1">#REF!</definedName>
    <definedName name="BuiltIn_Print_Area___5" localSheetId="2">#REF!</definedName>
    <definedName name="BuiltIn_Print_Area___5" localSheetId="3">#REF!</definedName>
    <definedName name="BuiltIn_Print_Area___5" localSheetId="4">#REF!</definedName>
    <definedName name="BuiltIn_Print_Area___5" localSheetId="5">#REF!</definedName>
    <definedName name="BuiltIn_Print_Area___5" localSheetId="6">#REF!</definedName>
    <definedName name="BuiltIn_Print_Area___5" localSheetId="7">#REF!</definedName>
    <definedName name="BuiltIn_Print_Area___5" localSheetId="8">#REF!</definedName>
    <definedName name="BuiltIn_Print_Area___5" localSheetId="10">#REF!</definedName>
    <definedName name="BuiltIn_Print_Area___5" localSheetId="11">#REF!</definedName>
    <definedName name="BuiltIn_Print_Area___5">#REF!</definedName>
    <definedName name="BuiltIn_Print_Area___6" localSheetId="0">#REF!</definedName>
    <definedName name="BuiltIn_Print_Area___6" localSheetId="1">#REF!</definedName>
    <definedName name="BuiltIn_Print_Area___6" localSheetId="2">#REF!</definedName>
    <definedName name="BuiltIn_Print_Area___6" localSheetId="3">#REF!</definedName>
    <definedName name="BuiltIn_Print_Area___6" localSheetId="4">#REF!</definedName>
    <definedName name="BuiltIn_Print_Area___6" localSheetId="5">#REF!</definedName>
    <definedName name="BuiltIn_Print_Area___6" localSheetId="6">#REF!</definedName>
    <definedName name="BuiltIn_Print_Area___6" localSheetId="7">#REF!</definedName>
    <definedName name="BuiltIn_Print_Area___6" localSheetId="8">#REF!</definedName>
    <definedName name="BuiltIn_Print_Area___6" localSheetId="10">#REF!</definedName>
    <definedName name="BuiltIn_Print_Area___6" localSheetId="11">#REF!</definedName>
    <definedName name="BuiltIn_Print_Area___6">#REF!</definedName>
    <definedName name="BuiltIn_Print_Titles" localSheetId="0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 localSheetId="10">#REF!</definedName>
    <definedName name="BuiltIn_Print_Titles" localSheetId="11">#REF!</definedName>
    <definedName name="BuiltIn_Print_Titles">#REF!</definedName>
    <definedName name="BuiltIn_Print_Titles___0">#REF!</definedName>
    <definedName name="BuiltIn_Print_Titles___5" localSheetId="0">#REF!</definedName>
    <definedName name="BuiltIn_Print_Titles___5" localSheetId="1">#REF!</definedName>
    <definedName name="BuiltIn_Print_Titles___5" localSheetId="2">#REF!</definedName>
    <definedName name="BuiltIn_Print_Titles___5" localSheetId="3">#REF!</definedName>
    <definedName name="BuiltIn_Print_Titles___5" localSheetId="4">#REF!</definedName>
    <definedName name="BuiltIn_Print_Titles___5" localSheetId="5">#REF!</definedName>
    <definedName name="BuiltIn_Print_Titles___5" localSheetId="6">#REF!</definedName>
    <definedName name="BuiltIn_Print_Titles___5" localSheetId="7">#REF!</definedName>
    <definedName name="BuiltIn_Print_Titles___5" localSheetId="8">#REF!</definedName>
    <definedName name="BuiltIn_Print_Titles___5" localSheetId="10">#REF!</definedName>
    <definedName name="BuiltIn_Print_Titles___5" localSheetId="11">#REF!</definedName>
    <definedName name="BuiltIn_Print_Titles___5">#REF!</definedName>
    <definedName name="BuiltIn_Print_Titles___6" localSheetId="0">#REF!</definedName>
    <definedName name="BuiltIn_Print_Titles___6" localSheetId="1">#REF!</definedName>
    <definedName name="BuiltIn_Print_Titles___6" localSheetId="2">#REF!</definedName>
    <definedName name="BuiltIn_Print_Titles___6" localSheetId="3">#REF!</definedName>
    <definedName name="BuiltIn_Print_Titles___6" localSheetId="4">#REF!</definedName>
    <definedName name="BuiltIn_Print_Titles___6" localSheetId="5">#REF!</definedName>
    <definedName name="BuiltIn_Print_Titles___6" localSheetId="6">#REF!</definedName>
    <definedName name="BuiltIn_Print_Titles___6" localSheetId="7">#REF!</definedName>
    <definedName name="BuiltIn_Print_Titles___6" localSheetId="8">#REF!</definedName>
    <definedName name="BuiltIn_Print_Titles___6" localSheetId="10">#REF!</definedName>
    <definedName name="BuiltIn_Print_Titles___6" localSheetId="11">#REF!</definedName>
    <definedName name="BuiltIn_Print_Titles___6">#REF!</definedName>
    <definedName name="CONS.ASF." localSheetId="0">#REF!</definedName>
    <definedName name="CONS.ASF." localSheetId="1">#REF!</definedName>
    <definedName name="CONS.ASF." localSheetId="2">#REF!</definedName>
    <definedName name="CONS.ASF." localSheetId="3">#REF!</definedName>
    <definedName name="CONS.ASF." localSheetId="4">#REF!</definedName>
    <definedName name="CONS.ASF." localSheetId="5">#REF!</definedName>
    <definedName name="CONS.ASF." localSheetId="6">#REF!</definedName>
    <definedName name="CONS.ASF." localSheetId="7">#REF!</definedName>
    <definedName name="CONS.ASF." localSheetId="8">#REF!</definedName>
    <definedName name="CONS.ASF." localSheetId="10">#REF!</definedName>
    <definedName name="CONS.ASF." localSheetId="11">#REF!</definedName>
    <definedName name="CONS.ASF.">#REF!</definedName>
    <definedName name="CONSERVAÇÃO" localSheetId="0">#REF!</definedName>
    <definedName name="CONSERVAÇÃO" localSheetId="1">#REF!</definedName>
    <definedName name="CONSERVAÇÃO" localSheetId="2">#REF!</definedName>
    <definedName name="CONSERVAÇÃO" localSheetId="3">#REF!</definedName>
    <definedName name="CONSERVAÇÃO" localSheetId="4">#REF!</definedName>
    <definedName name="CONSERVAÇÃO" localSheetId="5">#REF!</definedName>
    <definedName name="CONSERVAÇÃO" localSheetId="6">#REF!</definedName>
    <definedName name="CONSERVAÇÃO" localSheetId="7">#REF!</definedName>
    <definedName name="CONSERVAÇÃO" localSheetId="8">#REF!</definedName>
    <definedName name="CONSERVAÇÃO" localSheetId="10">#REF!</definedName>
    <definedName name="CONSERVAÇÃO" localSheetId="11">#REF!</definedName>
    <definedName name="CONSERVAÇÃO">#REF!</definedName>
    <definedName name="DRENAGEM" localSheetId="0">#REF!</definedName>
    <definedName name="DRENAGEM" localSheetId="1">#REF!</definedName>
    <definedName name="DRENAGEM" localSheetId="2">#REF!</definedName>
    <definedName name="DRENAGEM" localSheetId="3">#REF!</definedName>
    <definedName name="DRENAGEM" localSheetId="4">#REF!</definedName>
    <definedName name="DRENAGEM" localSheetId="5">#REF!</definedName>
    <definedName name="DRENAGEM" localSheetId="6">#REF!</definedName>
    <definedName name="DRENAGEM" localSheetId="7">#REF!</definedName>
    <definedName name="DRENAGEM" localSheetId="8">#REF!</definedName>
    <definedName name="DRENAGEM" localSheetId="10">#REF!</definedName>
    <definedName name="DRENAGEM" localSheetId="11">#REF!</definedName>
    <definedName name="DRENAGEM">#REF!</definedName>
    <definedName name="EQUIPAMENTOS" localSheetId="0">#REF!</definedName>
    <definedName name="EQUIPAMENTOS" localSheetId="1">#REF!</definedName>
    <definedName name="EQUIPAMENTOS" localSheetId="2">#REF!</definedName>
    <definedName name="EQUIPAMENTOS" localSheetId="3">#REF!</definedName>
    <definedName name="EQUIPAMENTOS" localSheetId="4">#REF!</definedName>
    <definedName name="EQUIPAMENTOS" localSheetId="5">#REF!</definedName>
    <definedName name="EQUIPAMENTOS" localSheetId="6">#REF!</definedName>
    <definedName name="EQUIPAMENTOS" localSheetId="7">#REF!</definedName>
    <definedName name="EQUIPAMENTOS" localSheetId="8">#REF!</definedName>
    <definedName name="EQUIPAMENTOS" localSheetId="10">#REF!</definedName>
    <definedName name="EQUIPAMENTOS" localSheetId="11">#REF!</definedName>
    <definedName name="EQUIPAMENTOS">#REF!</definedName>
    <definedName name="HORAMÁQUINA" localSheetId="0">#REF!</definedName>
    <definedName name="HORAMÁQUINA" localSheetId="1">#REF!</definedName>
    <definedName name="HORAMÁQUINA" localSheetId="2">#REF!</definedName>
    <definedName name="HORAMÁQUINA" localSheetId="3">#REF!</definedName>
    <definedName name="HORAMÁQUINA" localSheetId="4">#REF!</definedName>
    <definedName name="HORAMÁQUINA" localSheetId="5">#REF!</definedName>
    <definedName name="HORAMÁQUINA" localSheetId="6">#REF!</definedName>
    <definedName name="HORAMÁQUINA" localSheetId="7">#REF!</definedName>
    <definedName name="HORAMÁQUINA" localSheetId="8">#REF!</definedName>
    <definedName name="HORAMÁQUINA" localSheetId="10">#REF!</definedName>
    <definedName name="HORAMÁQUINA" localSheetId="11">#REF!</definedName>
    <definedName name="HORAMÁQUINA">#REF!</definedName>
    <definedName name="Imprimir_títulos_IM">#REF!</definedName>
    <definedName name="ls" localSheetId="0">#REF!</definedName>
    <definedName name="ls" localSheetId="1">#REF!</definedName>
    <definedName name="ls" localSheetId="2">#REF!</definedName>
    <definedName name="ls" localSheetId="3">#REF!</definedName>
    <definedName name="ls" localSheetId="4">#REF!</definedName>
    <definedName name="ls" localSheetId="5">#REF!</definedName>
    <definedName name="ls" localSheetId="6">#REF!</definedName>
    <definedName name="ls" localSheetId="7">#REF!</definedName>
    <definedName name="ls" localSheetId="8">#REF!</definedName>
    <definedName name="ls" localSheetId="10">#REF!</definedName>
    <definedName name="ls" localSheetId="11">#REF!</definedName>
    <definedName name="ls">#REF!</definedName>
    <definedName name="mão_de_obra" localSheetId="0">#REF!</definedName>
    <definedName name="mão_de_obra" localSheetId="1">#REF!</definedName>
    <definedName name="mão_de_obra" localSheetId="2">#REF!</definedName>
    <definedName name="mão_de_obra" localSheetId="3">#REF!</definedName>
    <definedName name="mão_de_obra" localSheetId="4">#REF!</definedName>
    <definedName name="mão_de_obra" localSheetId="5">#REF!</definedName>
    <definedName name="mão_de_obra" localSheetId="6">#REF!</definedName>
    <definedName name="mão_de_obra" localSheetId="7">#REF!</definedName>
    <definedName name="mão_de_obra" localSheetId="8">#REF!</definedName>
    <definedName name="mão_de_obra" localSheetId="10">#REF!</definedName>
    <definedName name="mão_de_obra" localSheetId="11">#REF!</definedName>
    <definedName name="mão_de_obra">#REF!</definedName>
    <definedName name="MATERIAIS" localSheetId="0">#REF!</definedName>
    <definedName name="MATERIAIS" localSheetId="1">#REF!</definedName>
    <definedName name="MATERIAIS" localSheetId="2">#REF!</definedName>
    <definedName name="MATERIAIS" localSheetId="3">#REF!</definedName>
    <definedName name="MATERIAIS" localSheetId="4">#REF!</definedName>
    <definedName name="MATERIAIS" localSheetId="5">#REF!</definedName>
    <definedName name="MATERIAIS" localSheetId="6">#REF!</definedName>
    <definedName name="MATERIAIS" localSheetId="7">#REF!</definedName>
    <definedName name="MATERIAIS" localSheetId="8">#REF!</definedName>
    <definedName name="MATERIAIS" localSheetId="10">#REF!</definedName>
    <definedName name="MATERIAIS" localSheetId="11">#REF!</definedName>
    <definedName name="MATERIAIS">#REF!</definedName>
    <definedName name="O.A.E." localSheetId="0">#REF!</definedName>
    <definedName name="O.A.E." localSheetId="1">#REF!</definedName>
    <definedName name="O.A.E." localSheetId="2">#REF!</definedName>
    <definedName name="O.A.E." localSheetId="3">#REF!</definedName>
    <definedName name="O.A.E." localSheetId="4">#REF!</definedName>
    <definedName name="O.A.E." localSheetId="5">#REF!</definedName>
    <definedName name="O.A.E." localSheetId="6">#REF!</definedName>
    <definedName name="O.A.E." localSheetId="7">#REF!</definedName>
    <definedName name="O.A.E." localSheetId="8">#REF!</definedName>
    <definedName name="O.A.E." localSheetId="10">#REF!</definedName>
    <definedName name="O.A.E." localSheetId="11">#REF!</definedName>
    <definedName name="O.A.E.">#REF!</definedName>
    <definedName name="O.COMPLEM." localSheetId="0">#REF!</definedName>
    <definedName name="O.COMPLEM." localSheetId="1">#REF!</definedName>
    <definedName name="O.COMPLEM." localSheetId="2">#REF!</definedName>
    <definedName name="O.COMPLEM." localSheetId="3">#REF!</definedName>
    <definedName name="O.COMPLEM." localSheetId="4">#REF!</definedName>
    <definedName name="O.COMPLEM." localSheetId="5">#REF!</definedName>
    <definedName name="O.COMPLEM." localSheetId="6">#REF!</definedName>
    <definedName name="O.COMPLEM." localSheetId="7">#REF!</definedName>
    <definedName name="O.COMPLEM." localSheetId="8">#REF!</definedName>
    <definedName name="O.COMPLEM." localSheetId="10">#REF!</definedName>
    <definedName name="O.COMPLEM." localSheetId="11">#REF!</definedName>
    <definedName name="O.COMPLEM.">#REF!</definedName>
    <definedName name="OAC" localSheetId="0">#REF!</definedName>
    <definedName name="OAC" localSheetId="1">#REF!</definedName>
    <definedName name="OAC" localSheetId="2">#REF!</definedName>
    <definedName name="OAC" localSheetId="3">#REF!</definedName>
    <definedName name="OAC" localSheetId="4">#REF!</definedName>
    <definedName name="OAC" localSheetId="5">#REF!</definedName>
    <definedName name="OAC" localSheetId="6">#REF!</definedName>
    <definedName name="OAC" localSheetId="7">#REF!</definedName>
    <definedName name="OAC" localSheetId="8">#REF!</definedName>
    <definedName name="OAC" localSheetId="10">#REF!</definedName>
    <definedName name="OAC" localSheetId="11">#REF!</definedName>
    <definedName name="OAC">#REF!</definedName>
    <definedName name="OAE_MAR94" localSheetId="0">#REF!</definedName>
    <definedName name="OAE_MAR94" localSheetId="1">#REF!</definedName>
    <definedName name="OAE_MAR94" localSheetId="2">#REF!</definedName>
    <definedName name="OAE_MAR94" localSheetId="3">#REF!</definedName>
    <definedName name="OAE_MAR94" localSheetId="4">#REF!</definedName>
    <definedName name="OAE_MAR94" localSheetId="5">#REF!</definedName>
    <definedName name="OAE_MAR94" localSheetId="6">#REF!</definedName>
    <definedName name="OAE_MAR94" localSheetId="7">#REF!</definedName>
    <definedName name="OAE_MAR94" localSheetId="8">#REF!</definedName>
    <definedName name="OAE_MAR94" localSheetId="10">#REF!</definedName>
    <definedName name="OAE_MAR94" localSheetId="11">#REF!</definedName>
    <definedName name="OAE_MAR94">#REF!</definedName>
    <definedName name="PAV_MAR94" localSheetId="0">#REF!</definedName>
    <definedName name="PAV_MAR94" localSheetId="1">#REF!</definedName>
    <definedName name="PAV_MAR94" localSheetId="2">#REF!</definedName>
    <definedName name="PAV_MAR94" localSheetId="3">#REF!</definedName>
    <definedName name="PAV_MAR94" localSheetId="4">#REF!</definedName>
    <definedName name="PAV_MAR94" localSheetId="5">#REF!</definedName>
    <definedName name="PAV_MAR94" localSheetId="6">#REF!</definedName>
    <definedName name="PAV_MAR94" localSheetId="7">#REF!</definedName>
    <definedName name="PAV_MAR94" localSheetId="8">#REF!</definedName>
    <definedName name="PAV_MAR94" localSheetId="10">#REF!</definedName>
    <definedName name="PAV_MAR94" localSheetId="11">#REF!</definedName>
    <definedName name="PAV_MAR94">#REF!</definedName>
    <definedName name="PAVIMENT." localSheetId="0">#REF!</definedName>
    <definedName name="PAVIMENT." localSheetId="1">#REF!</definedName>
    <definedName name="PAVIMENT." localSheetId="2">#REF!</definedName>
    <definedName name="PAVIMENT." localSheetId="3">#REF!</definedName>
    <definedName name="PAVIMENT." localSheetId="4">#REF!</definedName>
    <definedName name="PAVIMENT." localSheetId="5">#REF!</definedName>
    <definedName name="PAVIMENT." localSheetId="6">#REF!</definedName>
    <definedName name="PAVIMENT." localSheetId="7">#REF!</definedName>
    <definedName name="PAVIMENT." localSheetId="8">#REF!</definedName>
    <definedName name="PAVIMENT." localSheetId="10">#REF!</definedName>
    <definedName name="PAVIMENT." localSheetId="11">#REF!</definedName>
    <definedName name="PAVIMENT.">#REF!</definedName>
    <definedName name="PONTEMADEIRA" localSheetId="0">#REF!</definedName>
    <definedName name="PONTEMADEIRA" localSheetId="1">#REF!</definedName>
    <definedName name="PONTEMADEIRA" localSheetId="2">#REF!</definedName>
    <definedName name="PONTEMADEIRA" localSheetId="3">#REF!</definedName>
    <definedName name="PONTEMADEIRA" localSheetId="4">#REF!</definedName>
    <definedName name="PONTEMADEIRA" localSheetId="5">#REF!</definedName>
    <definedName name="PONTEMADEIRA" localSheetId="6">#REF!</definedName>
    <definedName name="PONTEMADEIRA" localSheetId="7">#REF!</definedName>
    <definedName name="PONTEMADEIRA" localSheetId="8">#REF!</definedName>
    <definedName name="PONTEMADEIRA" localSheetId="10">#REF!</definedName>
    <definedName name="PONTEMADEIRA" localSheetId="11">#REF!</definedName>
    <definedName name="PONTEMADEIRA">#REF!</definedName>
    <definedName name="REV.PRIMÁRIO" localSheetId="0">#REF!</definedName>
    <definedName name="REV.PRIMÁRIO" localSheetId="1">#REF!</definedName>
    <definedName name="REV.PRIMÁRIO" localSheetId="2">#REF!</definedName>
    <definedName name="REV.PRIMÁRIO" localSheetId="3">#REF!</definedName>
    <definedName name="REV.PRIMÁRIO" localSheetId="4">#REF!</definedName>
    <definedName name="REV.PRIMÁRIO" localSheetId="5">#REF!</definedName>
    <definedName name="REV.PRIMÁRIO" localSheetId="6">#REF!</definedName>
    <definedName name="REV.PRIMÁRIO" localSheetId="7">#REF!</definedName>
    <definedName name="REV.PRIMÁRIO" localSheetId="8">#REF!</definedName>
    <definedName name="REV.PRIMÁRIO" localSheetId="10">#REF!</definedName>
    <definedName name="REV.PRIMÁRIO" localSheetId="11">#REF!</definedName>
    <definedName name="REV.PRIMÁRIO">#REF!</definedName>
    <definedName name="SUP_MAR94" localSheetId="0">#REF!</definedName>
    <definedName name="SUP_MAR94" localSheetId="1">#REF!</definedName>
    <definedName name="SUP_MAR94" localSheetId="2">#REF!</definedName>
    <definedName name="SUP_MAR94" localSheetId="3">#REF!</definedName>
    <definedName name="SUP_MAR94" localSheetId="4">#REF!</definedName>
    <definedName name="SUP_MAR94" localSheetId="5">#REF!</definedName>
    <definedName name="SUP_MAR94" localSheetId="6">#REF!</definedName>
    <definedName name="SUP_MAR94" localSheetId="7">#REF!</definedName>
    <definedName name="SUP_MAR94" localSheetId="8">#REF!</definedName>
    <definedName name="SUP_MAR94" localSheetId="10">#REF!</definedName>
    <definedName name="SUP_MAR94" localSheetId="11">#REF!</definedName>
    <definedName name="SUP_MAR94">#REF!</definedName>
    <definedName name="TABEL.OAE.COMPL." localSheetId="0">#REF!</definedName>
    <definedName name="TABEL.OAE.COMPL." localSheetId="1">#REF!</definedName>
    <definedName name="TABEL.OAE.COMPL." localSheetId="2">#REF!</definedName>
    <definedName name="TABEL.OAE.COMPL." localSheetId="3">#REF!</definedName>
    <definedName name="TABEL.OAE.COMPL." localSheetId="4">#REF!</definedName>
    <definedName name="TABEL.OAE.COMPL." localSheetId="5">#REF!</definedName>
    <definedName name="TABEL.OAE.COMPL." localSheetId="6">#REF!</definedName>
    <definedName name="TABEL.OAE.COMPL." localSheetId="7">#REF!</definedName>
    <definedName name="TABEL.OAE.COMPL." localSheetId="8">#REF!</definedName>
    <definedName name="TABEL.OAE.COMPL." localSheetId="10">#REF!</definedName>
    <definedName name="TABEL.OAE.COMPL." localSheetId="11">#REF!</definedName>
    <definedName name="TABEL.OAE.COMPL.">#REF!</definedName>
    <definedName name="TABEL.PREÇOS" localSheetId="0">#REF!</definedName>
    <definedName name="TABEL.PREÇOS" localSheetId="1">#REF!</definedName>
    <definedName name="TABEL.PREÇOS" localSheetId="2">#REF!</definedName>
    <definedName name="TABEL.PREÇOS" localSheetId="3">#REF!</definedName>
    <definedName name="TABEL.PREÇOS" localSheetId="4">#REF!</definedName>
    <definedName name="TABEL.PREÇOS" localSheetId="5">#REF!</definedName>
    <definedName name="TABEL.PREÇOS" localSheetId="6">#REF!</definedName>
    <definedName name="TABEL.PREÇOS" localSheetId="7">#REF!</definedName>
    <definedName name="TABEL.PREÇOS" localSheetId="8">#REF!</definedName>
    <definedName name="TABEL.PREÇOS" localSheetId="10">#REF!</definedName>
    <definedName name="TABEL.PREÇOS" localSheetId="11">#REF!</definedName>
    <definedName name="TABEL.PREÇOS">#REF!</definedName>
    <definedName name="TABELANOVA" localSheetId="0">#REF!</definedName>
    <definedName name="TABELANOVA" localSheetId="1">#REF!</definedName>
    <definedName name="TABELANOVA" localSheetId="2">#REF!</definedName>
    <definedName name="TABELANOVA" localSheetId="3">#REF!</definedName>
    <definedName name="TABELANOVA" localSheetId="4">#REF!</definedName>
    <definedName name="TABELANOVA" localSheetId="5">#REF!</definedName>
    <definedName name="TABELANOVA" localSheetId="6">#REF!</definedName>
    <definedName name="TABELANOVA" localSheetId="7">#REF!</definedName>
    <definedName name="TABELANOVA" localSheetId="8">#REF!</definedName>
    <definedName name="TABELANOVA" localSheetId="10">#REF!</definedName>
    <definedName name="TABELANOVA" localSheetId="11">#REF!</definedName>
    <definedName name="TABELANOVA">#REF!</definedName>
    <definedName name="TER_MAR94" localSheetId="0">#REF!</definedName>
    <definedName name="TER_MAR94" localSheetId="1">#REF!</definedName>
    <definedName name="TER_MAR94" localSheetId="2">#REF!</definedName>
    <definedName name="TER_MAR94" localSheetId="3">#REF!</definedName>
    <definedName name="TER_MAR94" localSheetId="4">#REF!</definedName>
    <definedName name="TER_MAR94" localSheetId="5">#REF!</definedName>
    <definedName name="TER_MAR94" localSheetId="6">#REF!</definedName>
    <definedName name="TER_MAR94" localSheetId="7">#REF!</definedName>
    <definedName name="TER_MAR94" localSheetId="8">#REF!</definedName>
    <definedName name="TER_MAR94" localSheetId="10">#REF!</definedName>
    <definedName name="TER_MAR94" localSheetId="11">#REF!</definedName>
    <definedName name="TER_MAR94">#REF!</definedName>
    <definedName name="TERRAPL." localSheetId="0">#REF!</definedName>
    <definedName name="TERRAPL." localSheetId="1">#REF!</definedName>
    <definedName name="TERRAPL." localSheetId="2">#REF!</definedName>
    <definedName name="TERRAPL." localSheetId="3">#REF!</definedName>
    <definedName name="TERRAPL." localSheetId="4">#REF!</definedName>
    <definedName name="TERRAPL." localSheetId="5">#REF!</definedName>
    <definedName name="TERRAPL." localSheetId="6">#REF!</definedName>
    <definedName name="TERRAPL." localSheetId="7">#REF!</definedName>
    <definedName name="TERRAPL." localSheetId="8">#REF!</definedName>
    <definedName name="TERRAPL." localSheetId="10">#REF!</definedName>
    <definedName name="TERRAPL." localSheetId="11">#REF!</definedName>
    <definedName name="TERRAPL.">#REF!</definedName>
    <definedName name="TRANSPORTES" localSheetId="0">#REF!</definedName>
    <definedName name="TRANSPORTES" localSheetId="1">#REF!</definedName>
    <definedName name="TRANSPORTES" localSheetId="2">#REF!</definedName>
    <definedName name="TRANSPORTES" localSheetId="3">#REF!</definedName>
    <definedName name="TRANSPORTES" localSheetId="4">#REF!</definedName>
    <definedName name="TRANSPORTES" localSheetId="5">#REF!</definedName>
    <definedName name="TRANSPORTES" localSheetId="6">#REF!</definedName>
    <definedName name="TRANSPORTES" localSheetId="7">#REF!</definedName>
    <definedName name="TRANSPORTES" localSheetId="8">#REF!</definedName>
    <definedName name="TRANSPORTES" localSheetId="10">#REF!</definedName>
    <definedName name="TRANSPORTES" localSheetId="11">#REF!</definedName>
    <definedName name="TRANSPORTES">#REF!</definedName>
    <definedName name="URV_MAR94" localSheetId="0">#REF!</definedName>
    <definedName name="URV_MAR94" localSheetId="1">#REF!</definedName>
    <definedName name="URV_MAR94" localSheetId="2">#REF!</definedName>
    <definedName name="URV_MAR94" localSheetId="3">#REF!</definedName>
    <definedName name="URV_MAR94" localSheetId="4">#REF!</definedName>
    <definedName name="URV_MAR94" localSheetId="5">#REF!</definedName>
    <definedName name="URV_MAR94" localSheetId="6">#REF!</definedName>
    <definedName name="URV_MAR94" localSheetId="7">#REF!</definedName>
    <definedName name="URV_MAR94" localSheetId="8">#REF!</definedName>
    <definedName name="URV_MAR94" localSheetId="10">#REF!</definedName>
    <definedName name="URV_MAR94" localSheetId="11">#REF!</definedName>
    <definedName name="URV_MAR94">#REF!</definedName>
    <definedName name="VALOR.TOTAL" localSheetId="0">#REF!</definedName>
    <definedName name="VALOR.TOTAL" localSheetId="1">#REF!</definedName>
    <definedName name="VALOR.TOTAL" localSheetId="2">#REF!</definedName>
    <definedName name="VALOR.TOTAL" localSheetId="3">#REF!</definedName>
    <definedName name="VALOR.TOTAL" localSheetId="4">#REF!</definedName>
    <definedName name="VALOR.TOTAL" localSheetId="5">#REF!</definedName>
    <definedName name="VALOR.TOTAL" localSheetId="6">#REF!</definedName>
    <definedName name="VALOR.TOTAL" localSheetId="7">#REF!</definedName>
    <definedName name="VALOR.TOTAL" localSheetId="8">#REF!</definedName>
    <definedName name="VALOR.TOTAL" localSheetId="10">#REF!</definedName>
    <definedName name="VALOR.TOTAL" localSheetId="11">#REF!</definedName>
    <definedName name="VALOR.TOTAL">#REF!</definedName>
    <definedName name="VALOR_TOTAL" localSheetId="0">#REF!</definedName>
    <definedName name="VALOR_TOTAL" localSheetId="1">#REF!</definedName>
    <definedName name="VALOR_TOTAL" localSheetId="2">#REF!</definedName>
    <definedName name="VALOR_TOTAL" localSheetId="3">#REF!</definedName>
    <definedName name="VALOR_TOTAL" localSheetId="4">#REF!</definedName>
    <definedName name="VALOR_TOTAL" localSheetId="5">#REF!</definedName>
    <definedName name="VALOR_TOTAL" localSheetId="6">#REF!</definedName>
    <definedName name="VALOR_TOTAL" localSheetId="7">#REF!</definedName>
    <definedName name="VALOR_TOTAL" localSheetId="8">#REF!</definedName>
    <definedName name="VALOR_TOTAL" localSheetId="10">#REF!</definedName>
    <definedName name="VALOR_TOTAL" localSheetId="11">#REF!</definedName>
    <definedName name="VALOR_TOTAL">#REF!</definedName>
  </definedNames>
  <calcPr calcId="162913"/>
</workbook>
</file>

<file path=xl/calcChain.xml><?xml version="1.0" encoding="utf-8"?>
<calcChain xmlns="http://schemas.openxmlformats.org/spreadsheetml/2006/main">
  <c r="D17" i="24" l="1"/>
  <c r="C17" i="24"/>
  <c r="E17" i="24" s="1"/>
  <c r="B17" i="24"/>
  <c r="D16" i="24"/>
  <c r="C16" i="24"/>
  <c r="E16" i="24" s="1"/>
  <c r="B16" i="24"/>
  <c r="D15" i="24"/>
  <c r="D38" i="24" s="1"/>
  <c r="C15" i="24"/>
  <c r="E15" i="24" s="1"/>
  <c r="B15" i="24"/>
  <c r="B38" i="24" s="1"/>
  <c r="D14" i="24"/>
  <c r="B14" i="24"/>
  <c r="D13" i="24"/>
  <c r="C13" i="24"/>
  <c r="E13" i="24" s="1"/>
  <c r="B13" i="24"/>
  <c r="D12" i="24"/>
  <c r="C12" i="24"/>
  <c r="E12" i="24" s="1"/>
  <c r="B12" i="24"/>
  <c r="D11" i="24"/>
  <c r="C11" i="24"/>
  <c r="E11" i="24" s="1"/>
  <c r="B11" i="24"/>
  <c r="D10" i="24"/>
  <c r="C10" i="24"/>
  <c r="E10" i="24" s="1"/>
  <c r="B10" i="24"/>
  <c r="D9" i="24"/>
  <c r="C9" i="24"/>
  <c r="E9" i="24" s="1"/>
  <c r="B9" i="24"/>
  <c r="I50" i="15"/>
  <c r="I49" i="15"/>
  <c r="I48" i="15"/>
  <c r="K45" i="15"/>
  <c r="K43" i="15"/>
  <c r="J42" i="15"/>
  <c r="K42" i="15" s="1"/>
  <c r="D42" i="15"/>
  <c r="I41" i="15"/>
  <c r="D41" i="15"/>
  <c r="N37" i="15"/>
  <c r="O37" i="15" s="1"/>
  <c r="J13" i="15" s="1"/>
  <c r="K13" i="15" s="1"/>
  <c r="O36" i="15"/>
  <c r="J10" i="15" s="1"/>
  <c r="K10" i="15" s="1"/>
  <c r="K38" i="15" s="1"/>
  <c r="N36" i="15"/>
  <c r="I36" i="15"/>
  <c r="D36" i="15"/>
  <c r="O35" i="15"/>
  <c r="N35" i="15"/>
  <c r="I35" i="15"/>
  <c r="N34" i="15"/>
  <c r="O34" i="15" s="1"/>
  <c r="J30" i="15" s="1"/>
  <c r="K30" i="15" s="1"/>
  <c r="I34" i="15"/>
  <c r="D34" i="15"/>
  <c r="O33" i="15"/>
  <c r="N33" i="15"/>
  <c r="N32" i="15"/>
  <c r="O32" i="15" s="1"/>
  <c r="I32" i="15"/>
  <c r="D32" i="15"/>
  <c r="O31" i="15"/>
  <c r="J41" i="15" s="1"/>
  <c r="K41" i="15" s="1"/>
  <c r="N31" i="15"/>
  <c r="N30" i="15"/>
  <c r="O30" i="15" s="1"/>
  <c r="I30" i="15"/>
  <c r="D30" i="15"/>
  <c r="N29" i="15"/>
  <c r="O29" i="15" s="1"/>
  <c r="J12" i="15" s="1"/>
  <c r="K12" i="15" s="1"/>
  <c r="N28" i="15"/>
  <c r="O28" i="15" s="1"/>
  <c r="I28" i="15"/>
  <c r="D28" i="15"/>
  <c r="N27" i="15"/>
  <c r="O27" i="15" s="1"/>
  <c r="N26" i="15"/>
  <c r="O26" i="15" s="1"/>
  <c r="J16" i="15" s="1"/>
  <c r="K16" i="15" s="1"/>
  <c r="I26" i="15"/>
  <c r="D26" i="15"/>
  <c r="I24" i="15"/>
  <c r="D24" i="15"/>
  <c r="I22" i="15"/>
  <c r="D22" i="15"/>
  <c r="I20" i="15"/>
  <c r="D20" i="15"/>
  <c r="I18" i="15"/>
  <c r="D18" i="15"/>
  <c r="I16" i="15"/>
  <c r="D16" i="15"/>
  <c r="I15" i="15"/>
  <c r="D15" i="15"/>
  <c r="I13" i="15"/>
  <c r="D13" i="15"/>
  <c r="I12" i="15"/>
  <c r="D12" i="15"/>
  <c r="I10" i="15"/>
  <c r="D10" i="15"/>
  <c r="G268" i="10"/>
  <c r="G262" i="10"/>
  <c r="G261" i="10"/>
  <c r="G265" i="10" s="1"/>
  <c r="G270" i="10" s="1"/>
  <c r="G260" i="10"/>
  <c r="G256" i="10"/>
  <c r="G255" i="10"/>
  <c r="G257" i="10" s="1"/>
  <c r="G269" i="10" s="1"/>
  <c r="G252" i="10"/>
  <c r="G247" i="10"/>
  <c r="G246" i="10"/>
  <c r="G248" i="10" s="1"/>
  <c r="G267" i="10" s="1"/>
  <c r="G234" i="10"/>
  <c r="G228" i="10"/>
  <c r="G227" i="10"/>
  <c r="G226" i="10"/>
  <c r="G231" i="10" s="1"/>
  <c r="G236" i="10" s="1"/>
  <c r="G222" i="10"/>
  <c r="G221" i="10"/>
  <c r="G223" i="10" s="1"/>
  <c r="G235" i="10" s="1"/>
  <c r="G218" i="10"/>
  <c r="G213" i="10"/>
  <c r="G214" i="10" s="1"/>
  <c r="G233" i="10" s="1"/>
  <c r="G212" i="10"/>
  <c r="G200" i="10"/>
  <c r="G197" i="10"/>
  <c r="G202" i="10" s="1"/>
  <c r="G194" i="10"/>
  <c r="G193" i="10"/>
  <c r="G192" i="10"/>
  <c r="G189" i="10"/>
  <c r="G201" i="10" s="1"/>
  <c r="G188" i="10"/>
  <c r="G187" i="10"/>
  <c r="G184" i="10"/>
  <c r="G180" i="10"/>
  <c r="G199" i="10" s="1"/>
  <c r="G179" i="10"/>
  <c r="G178" i="10"/>
  <c r="G160" i="10"/>
  <c r="G159" i="10"/>
  <c r="G158" i="10"/>
  <c r="G155" i="10"/>
  <c r="G167" i="10" s="1"/>
  <c r="G154" i="10"/>
  <c r="G153" i="10"/>
  <c r="G150" i="10"/>
  <c r="G166" i="10" s="1"/>
  <c r="G145" i="10"/>
  <c r="G144" i="10"/>
  <c r="G146" i="10" s="1"/>
  <c r="G165" i="10" s="1"/>
  <c r="G132" i="10"/>
  <c r="G126" i="10"/>
  <c r="G125" i="10"/>
  <c r="G124" i="10"/>
  <c r="G129" i="10" s="1"/>
  <c r="G134" i="10" s="1"/>
  <c r="G120" i="10"/>
  <c r="G119" i="10"/>
  <c r="G121" i="10" s="1"/>
  <c r="G133" i="10" s="1"/>
  <c r="G116" i="10"/>
  <c r="G111" i="10"/>
  <c r="G110" i="10"/>
  <c r="G112" i="10" s="1"/>
  <c r="G131" i="10" s="1"/>
  <c r="G100" i="10"/>
  <c r="G95" i="10"/>
  <c r="G90" i="10"/>
  <c r="G91" i="10" s="1"/>
  <c r="G99" i="10" s="1"/>
  <c r="G89" i="10"/>
  <c r="G85" i="10"/>
  <c r="G87" i="10" s="1"/>
  <c r="G98" i="10" s="1"/>
  <c r="G84" i="10"/>
  <c r="G83" i="10"/>
  <c r="G79" i="10"/>
  <c r="G78" i="10"/>
  <c r="G80" i="10" s="1"/>
  <c r="G97" i="10" s="1"/>
  <c r="G68" i="10"/>
  <c r="G63" i="10"/>
  <c r="G58" i="10"/>
  <c r="G59" i="10" s="1"/>
  <c r="G67" i="10" s="1"/>
  <c r="G57" i="10"/>
  <c r="G53" i="10"/>
  <c r="G52" i="10"/>
  <c r="G55" i="10" s="1"/>
  <c r="G66" i="10" s="1"/>
  <c r="G51" i="10"/>
  <c r="G47" i="10"/>
  <c r="G46" i="10"/>
  <c r="G48" i="10" s="1"/>
  <c r="G65" i="10" s="1"/>
  <c r="G31" i="10"/>
  <c r="G36" i="10" s="1"/>
  <c r="G26" i="10"/>
  <c r="G27" i="10" s="1"/>
  <c r="G35" i="10" s="1"/>
  <c r="G25" i="10"/>
  <c r="G20" i="10"/>
  <c r="G19" i="10"/>
  <c r="G18" i="10"/>
  <c r="G14" i="10"/>
  <c r="G13" i="10"/>
  <c r="G15" i="10" s="1"/>
  <c r="G33" i="10" s="1"/>
  <c r="E2" i="9"/>
  <c r="A2" i="9"/>
  <c r="L45" i="8"/>
  <c r="M40" i="8"/>
  <c r="M39" i="8"/>
  <c r="M38" i="8" s="1"/>
  <c r="J32" i="8"/>
  <c r="M32" i="8" s="1"/>
  <c r="E32" i="8"/>
  <c r="M30" i="8"/>
  <c r="J30" i="8"/>
  <c r="E30" i="8"/>
  <c r="M28" i="8"/>
  <c r="J28" i="8"/>
  <c r="E28" i="8"/>
  <c r="M27" i="8"/>
  <c r="J27" i="8"/>
  <c r="E27" i="8"/>
  <c r="J26" i="8"/>
  <c r="M26" i="8" s="1"/>
  <c r="E26" i="8"/>
  <c r="M25" i="8"/>
  <c r="J25" i="8"/>
  <c r="E25" i="8"/>
  <c r="M23" i="8"/>
  <c r="J23" i="8"/>
  <c r="E23" i="8"/>
  <c r="J22" i="8"/>
  <c r="M22" i="8" s="1"/>
  <c r="E22" i="8"/>
  <c r="J21" i="8"/>
  <c r="M21" i="8" s="1"/>
  <c r="E21" i="8"/>
  <c r="M20" i="8"/>
  <c r="J20" i="8"/>
  <c r="E20" i="8"/>
  <c r="M18" i="8"/>
  <c r="J18" i="8"/>
  <c r="E18" i="8"/>
  <c r="J17" i="8"/>
  <c r="M17" i="8" s="1"/>
  <c r="E17" i="8"/>
  <c r="J16" i="8"/>
  <c r="M16" i="8" s="1"/>
  <c r="E16" i="8"/>
  <c r="M15" i="8"/>
  <c r="J15" i="8"/>
  <c r="E15" i="8"/>
  <c r="J13" i="8"/>
  <c r="M13" i="8" s="1"/>
  <c r="E13" i="8"/>
  <c r="J12" i="8"/>
  <c r="M12" i="8" s="1"/>
  <c r="E12" i="8"/>
  <c r="M11" i="8"/>
  <c r="J11" i="8"/>
  <c r="E11" i="8"/>
  <c r="M10" i="8"/>
  <c r="J10" i="8"/>
  <c r="E10" i="8"/>
  <c r="E2" i="8"/>
  <c r="A2" i="8"/>
  <c r="L49" i="7"/>
  <c r="J38" i="7"/>
  <c r="M38" i="7" s="1"/>
  <c r="M41" i="7" s="1"/>
  <c r="E38" i="7"/>
  <c r="M37" i="7"/>
  <c r="J37" i="7"/>
  <c r="E37" i="7"/>
  <c r="L23" i="7"/>
  <c r="M18" i="7"/>
  <c r="M17" i="7" s="1"/>
  <c r="J18" i="7"/>
  <c r="J11" i="7"/>
  <c r="M11" i="7" s="1"/>
  <c r="M14" i="7" s="1"/>
  <c r="E11" i="7"/>
  <c r="M10" i="7"/>
  <c r="J10" i="7"/>
  <c r="E10" i="7"/>
  <c r="E2" i="7"/>
  <c r="A2" i="7"/>
  <c r="L30" i="6"/>
  <c r="M25" i="6"/>
  <c r="M24" i="6"/>
  <c r="B24" i="6"/>
  <c r="M23" i="6"/>
  <c r="M17" i="6"/>
  <c r="J17" i="6"/>
  <c r="E17" i="6"/>
  <c r="J15" i="6"/>
  <c r="M15" i="6" s="1"/>
  <c r="E15" i="6"/>
  <c r="J13" i="6"/>
  <c r="M13" i="6" s="1"/>
  <c r="E13" i="6"/>
  <c r="J12" i="6"/>
  <c r="M12" i="6" s="1"/>
  <c r="E12" i="6"/>
  <c r="J11" i="6"/>
  <c r="M11" i="6" s="1"/>
  <c r="E11" i="6"/>
  <c r="J10" i="6"/>
  <c r="M10" i="6" s="1"/>
  <c r="E10" i="6"/>
  <c r="E2" i="6"/>
  <c r="A2" i="6"/>
  <c r="L29" i="5"/>
  <c r="M24" i="5"/>
  <c r="M23" i="5" s="1"/>
  <c r="J17" i="5"/>
  <c r="M17" i="5" s="1"/>
  <c r="E17" i="5"/>
  <c r="M15" i="5"/>
  <c r="J15" i="5"/>
  <c r="E15" i="5"/>
  <c r="M13" i="5"/>
  <c r="J13" i="5"/>
  <c r="E13" i="5"/>
  <c r="J12" i="5"/>
  <c r="M12" i="5" s="1"/>
  <c r="E12" i="5"/>
  <c r="J11" i="5"/>
  <c r="M11" i="5" s="1"/>
  <c r="E11" i="5"/>
  <c r="M10" i="5"/>
  <c r="J10" i="5"/>
  <c r="E10" i="5"/>
  <c r="E2" i="5"/>
  <c r="A2" i="5"/>
  <c r="L37" i="4"/>
  <c r="M32" i="4"/>
  <c r="M31" i="4"/>
  <c r="J25" i="4"/>
  <c r="M25" i="4" s="1"/>
  <c r="E25" i="4"/>
  <c r="J23" i="4"/>
  <c r="M23" i="4" s="1"/>
  <c r="E23" i="4"/>
  <c r="M22" i="4"/>
  <c r="J22" i="4"/>
  <c r="E22" i="4"/>
  <c r="M20" i="4"/>
  <c r="J20" i="4"/>
  <c r="E20" i="4"/>
  <c r="J18" i="4"/>
  <c r="M18" i="4" s="1"/>
  <c r="E18" i="4"/>
  <c r="J17" i="4"/>
  <c r="M17" i="4" s="1"/>
  <c r="E17" i="4"/>
  <c r="M16" i="4"/>
  <c r="J16" i="4"/>
  <c r="E16" i="4"/>
  <c r="J15" i="4"/>
  <c r="M15" i="4" s="1"/>
  <c r="E15" i="4"/>
  <c r="J13" i="4"/>
  <c r="M13" i="4" s="1"/>
  <c r="E13" i="4"/>
  <c r="J12" i="4"/>
  <c r="M12" i="4" s="1"/>
  <c r="E12" i="4"/>
  <c r="M11" i="4"/>
  <c r="J11" i="4"/>
  <c r="E11" i="4"/>
  <c r="J10" i="4"/>
  <c r="M10" i="4" s="1"/>
  <c r="E10" i="4"/>
  <c r="E2" i="4"/>
  <c r="A2" i="4"/>
  <c r="L47" i="3"/>
  <c r="M42" i="3"/>
  <c r="M41" i="3"/>
  <c r="J35" i="3"/>
  <c r="M35" i="3" s="1"/>
  <c r="E35" i="3"/>
  <c r="J33" i="3"/>
  <c r="M33" i="3" s="1"/>
  <c r="E33" i="3"/>
  <c r="M32" i="3"/>
  <c r="J32" i="3"/>
  <c r="E32" i="3"/>
  <c r="J30" i="3"/>
  <c r="M30" i="3" s="1"/>
  <c r="E30" i="3"/>
  <c r="J28" i="3"/>
  <c r="M28" i="3" s="1"/>
  <c r="E28" i="3"/>
  <c r="M27" i="3"/>
  <c r="J27" i="3"/>
  <c r="E27" i="3"/>
  <c r="M26" i="3"/>
  <c r="J26" i="3"/>
  <c r="E26" i="3"/>
  <c r="J25" i="3"/>
  <c r="M25" i="3" s="1"/>
  <c r="E25" i="3"/>
  <c r="J23" i="3"/>
  <c r="M23" i="3" s="1"/>
  <c r="E23" i="3"/>
  <c r="M22" i="3"/>
  <c r="J22" i="3"/>
  <c r="E22" i="3"/>
  <c r="J21" i="3"/>
  <c r="M21" i="3" s="1"/>
  <c r="E21" i="3"/>
  <c r="J20" i="3"/>
  <c r="M20" i="3" s="1"/>
  <c r="E20" i="3"/>
  <c r="J18" i="3"/>
  <c r="M18" i="3" s="1"/>
  <c r="E18" i="3"/>
  <c r="M17" i="3"/>
  <c r="J17" i="3"/>
  <c r="E17" i="3"/>
  <c r="J16" i="3"/>
  <c r="M16" i="3" s="1"/>
  <c r="E16" i="3"/>
  <c r="J15" i="3"/>
  <c r="M15" i="3" s="1"/>
  <c r="E15" i="3"/>
  <c r="J13" i="3"/>
  <c r="M13" i="3" s="1"/>
  <c r="E13" i="3"/>
  <c r="J12" i="3"/>
  <c r="M12" i="3" s="1"/>
  <c r="E12" i="3"/>
  <c r="J11" i="3"/>
  <c r="M11" i="3" s="1"/>
  <c r="E11" i="3"/>
  <c r="J10" i="3"/>
  <c r="M10" i="3" s="1"/>
  <c r="E10" i="3"/>
  <c r="E2" i="3"/>
  <c r="A2" i="3"/>
  <c r="L36" i="2"/>
  <c r="M31" i="2"/>
  <c r="J31" i="2"/>
  <c r="M30" i="2"/>
  <c r="J30" i="2"/>
  <c r="M29" i="2"/>
  <c r="M28" i="2"/>
  <c r="J28" i="2"/>
  <c r="B28" i="2"/>
  <c r="M27" i="2"/>
  <c r="J27" i="2"/>
  <c r="J20" i="2"/>
  <c r="M20" i="2" s="1"/>
  <c r="E20" i="2"/>
  <c r="J18" i="2"/>
  <c r="M18" i="2" s="1"/>
  <c r="E18" i="2"/>
  <c r="M17" i="2"/>
  <c r="J17" i="2"/>
  <c r="E17" i="2"/>
  <c r="J15" i="2"/>
  <c r="M15" i="2" s="1"/>
  <c r="E15" i="2"/>
  <c r="J13" i="2"/>
  <c r="M13" i="2" s="1"/>
  <c r="E13" i="2"/>
  <c r="J12" i="2"/>
  <c r="M12" i="2" s="1"/>
  <c r="E12" i="2"/>
  <c r="M11" i="2"/>
  <c r="J11" i="2"/>
  <c r="E11" i="2"/>
  <c r="J10" i="2"/>
  <c r="M10" i="2" s="1"/>
  <c r="M23" i="2" s="1"/>
  <c r="E10" i="2"/>
  <c r="B22" i="1"/>
  <c r="B31" i="2" s="1"/>
  <c r="B21" i="1"/>
  <c r="B30" i="2" s="1"/>
  <c r="J29" i="2"/>
  <c r="B20" i="1"/>
  <c r="J40" i="8"/>
  <c r="B19" i="1"/>
  <c r="B40" i="8" s="1"/>
  <c r="J24" i="6"/>
  <c r="B18" i="1"/>
  <c r="B17" i="1"/>
  <c r="B16" i="1"/>
  <c r="B15" i="1"/>
  <c r="B27" i="2" s="1"/>
  <c r="M34" i="2" l="1"/>
  <c r="M24" i="2"/>
  <c r="M22" i="2" s="1"/>
  <c r="M42" i="7"/>
  <c r="M40" i="7"/>
  <c r="M47" i="7"/>
  <c r="M20" i="5"/>
  <c r="B18" i="7"/>
  <c r="B29" i="2"/>
  <c r="B32" i="4"/>
  <c r="B24" i="5"/>
  <c r="B39" i="8"/>
  <c r="B25" i="6"/>
  <c r="B42" i="3"/>
  <c r="I51" i="15"/>
  <c r="M38" i="3"/>
  <c r="J24" i="5"/>
  <c r="J25" i="6"/>
  <c r="J39" i="8"/>
  <c r="J32" i="4"/>
  <c r="J42" i="3"/>
  <c r="M26" i="2"/>
  <c r="M20" i="6"/>
  <c r="M15" i="7"/>
  <c r="M13" i="7" s="1"/>
  <c r="M21" i="7"/>
  <c r="G203" i="10"/>
  <c r="G172" i="10" s="1"/>
  <c r="M28" i="4"/>
  <c r="G37" i="10"/>
  <c r="G7" i="10" s="1"/>
  <c r="G69" i="10"/>
  <c r="G40" i="10" s="1"/>
  <c r="J32" i="15"/>
  <c r="K32" i="15" s="1"/>
  <c r="J36" i="15"/>
  <c r="K36" i="15" s="1"/>
  <c r="J34" i="15"/>
  <c r="K34" i="15" s="1"/>
  <c r="J24" i="15"/>
  <c r="K24" i="15" s="1"/>
  <c r="J20" i="15"/>
  <c r="K20" i="15" s="1"/>
  <c r="J26" i="15"/>
  <c r="K26" i="15" s="1"/>
  <c r="J22" i="15"/>
  <c r="K22" i="15" s="1"/>
  <c r="J18" i="15"/>
  <c r="K18" i="15" s="1"/>
  <c r="J15" i="15"/>
  <c r="K15" i="15" s="1"/>
  <c r="J28" i="15"/>
  <c r="K28" i="15" s="1"/>
  <c r="M35" i="8"/>
  <c r="G101" i="10"/>
  <c r="G72" i="10" s="1"/>
  <c r="G237" i="10"/>
  <c r="G206" i="10" s="1"/>
  <c r="G271" i="10"/>
  <c r="G240" i="10" s="1"/>
  <c r="G135" i="10"/>
  <c r="G104" i="10" s="1"/>
  <c r="I52" i="15"/>
  <c r="G22" i="10"/>
  <c r="G34" i="10" s="1"/>
  <c r="G163" i="10"/>
  <c r="G168" i="10" s="1"/>
  <c r="G169" i="10" s="1"/>
  <c r="G138" i="10" s="1"/>
  <c r="E18" i="24"/>
  <c r="C14" i="24"/>
  <c r="E14" i="24" s="1"/>
  <c r="C38" i="24"/>
  <c r="M35" i="2" l="1"/>
  <c r="M32" i="2"/>
  <c r="M35" i="4"/>
  <c r="M29" i="4"/>
  <c r="M27" i="4" s="1"/>
  <c r="M21" i="5"/>
  <c r="M19" i="5"/>
  <c r="M27" i="5"/>
  <c r="M43" i="8"/>
  <c r="M36" i="8"/>
  <c r="M34" i="8"/>
  <c r="M19" i="7"/>
  <c r="M22" i="7"/>
  <c r="M45" i="3"/>
  <c r="M39" i="3"/>
  <c r="M37" i="3" s="1"/>
  <c r="M48" i="7"/>
  <c r="M45" i="7"/>
  <c r="Z9" i="24"/>
  <c r="Z5" i="24"/>
  <c r="E38" i="24"/>
  <c r="Z8" i="24"/>
  <c r="Z7" i="24"/>
  <c r="Z6" i="24"/>
  <c r="M21" i="6"/>
  <c r="M19" i="6" s="1"/>
  <c r="M28" i="6"/>
  <c r="J48" i="15"/>
  <c r="K48" i="15" s="1"/>
  <c r="K55" i="15" s="1"/>
  <c r="K57" i="15" s="1"/>
  <c r="M36" i="4" l="1"/>
  <c r="M33" i="4"/>
  <c r="M26" i="6"/>
  <c r="M29" i="6"/>
  <c r="M43" i="3"/>
  <c r="M46" i="3"/>
  <c r="M28" i="5"/>
  <c r="M25" i="5"/>
  <c r="M44" i="8"/>
  <c r="M41" i="8"/>
  <c r="I53" i="15"/>
  <c r="E41" i="24"/>
  <c r="M52" i="7"/>
  <c r="M51" i="7"/>
  <c r="M50" i="7"/>
  <c r="M26" i="7"/>
  <c r="M25" i="7"/>
  <c r="M24" i="7"/>
  <c r="M39" i="2"/>
  <c r="M37" i="2"/>
  <c r="M36" i="2" s="1"/>
  <c r="M40" i="2" s="1"/>
  <c r="M42" i="2" s="1"/>
  <c r="H8" i="9" s="1"/>
  <c r="M38" i="2"/>
  <c r="M38" i="4" l="1"/>
  <c r="M40" i="4"/>
  <c r="M39" i="4"/>
  <c r="M33" i="6"/>
  <c r="M32" i="6"/>
  <c r="M31" i="6"/>
  <c r="M30" i="6" s="1"/>
  <c r="M34" i="6" s="1"/>
  <c r="M36" i="6" s="1"/>
  <c r="H13" i="9" s="1"/>
  <c r="M23" i="7"/>
  <c r="M27" i="7" s="1"/>
  <c r="M29" i="7" s="1"/>
  <c r="M30" i="7" s="1"/>
  <c r="M49" i="7"/>
  <c r="M53" i="7" s="1"/>
  <c r="M55" i="7" s="1"/>
  <c r="M56" i="7" s="1"/>
  <c r="M32" i="5"/>
  <c r="M31" i="5"/>
  <c r="M30" i="5"/>
  <c r="M50" i="3"/>
  <c r="M49" i="3"/>
  <c r="M48" i="3"/>
  <c r="M46" i="8"/>
  <c r="M45" i="8" s="1"/>
  <c r="M49" i="8" s="1"/>
  <c r="M51" i="8" s="1"/>
  <c r="H16" i="9" s="1"/>
  <c r="M48" i="8"/>
  <c r="M47" i="8"/>
  <c r="L16" i="9" l="1"/>
  <c r="M47" i="3"/>
  <c r="M51" i="3" s="1"/>
  <c r="M53" i="3" s="1"/>
  <c r="H9" i="9" s="1"/>
  <c r="M58" i="7"/>
  <c r="H14" i="9" s="1"/>
  <c r="L13" i="9" s="1"/>
  <c r="M37" i="4"/>
  <c r="M41" i="4" s="1"/>
  <c r="M43" i="4" s="1"/>
  <c r="H10" i="9" s="1"/>
  <c r="M29" i="5"/>
  <c r="M33" i="5" s="1"/>
  <c r="M35" i="5" s="1"/>
  <c r="H11" i="9" s="1"/>
  <c r="L8" i="9" l="1"/>
  <c r="L18" i="9" l="1"/>
  <c r="M8" i="9" s="1"/>
  <c r="J8" i="9" l="1"/>
  <c r="J13" i="9"/>
  <c r="J16" i="9"/>
  <c r="M13" i="9"/>
  <c r="M18" i="9" s="1"/>
  <c r="J14" i="9"/>
  <c r="M16" i="9"/>
  <c r="J10" i="9"/>
  <c r="J11" i="9"/>
  <c r="J9" i="9"/>
</calcChain>
</file>

<file path=xl/comments1.xml><?xml version="1.0" encoding="utf-8"?>
<comments xmlns="http://schemas.openxmlformats.org/spreadsheetml/2006/main">
  <authors>
    <author/>
  </authors>
  <commentList>
    <comment ref="C126" authorId="0" shapeId="0">
      <text>
        <r>
          <rPr>
            <sz val="11"/>
            <color theme="1"/>
            <rFont val="Calibri"/>
            <scheme val="minor"/>
          </rPr>
          <t>Lei Complementar 199/2004
	-PARTICULAR</t>
        </r>
      </text>
    </comment>
    <comment ref="C160" authorId="0" shapeId="0">
      <text>
        <r>
          <rPr>
            <sz val="11"/>
            <color theme="1"/>
            <rFont val="Calibri"/>
            <scheme val="minor"/>
          </rPr>
          <t>Lei Complementar 199/2004
	-PARTICULAR</t>
        </r>
      </text>
    </comment>
    <comment ref="C194" authorId="0" shapeId="0">
      <text>
        <r>
          <rPr>
            <sz val="11"/>
            <color theme="1"/>
            <rFont val="Calibri"/>
            <scheme val="minor"/>
          </rPr>
          <t>Lei Complementar 199/2004
	-PARTICULAR</t>
        </r>
      </text>
    </comment>
    <comment ref="C228" authorId="0" shapeId="0">
      <text>
        <r>
          <rPr>
            <sz val="11"/>
            <color theme="1"/>
            <rFont val="Calibri"/>
            <scheme val="minor"/>
          </rPr>
          <t>Lei Complementar 199/2004
	-PARTICULAR</t>
        </r>
      </text>
    </comment>
  </commentList>
</comments>
</file>

<file path=xl/sharedStrings.xml><?xml version="1.0" encoding="utf-8"?>
<sst xmlns="http://schemas.openxmlformats.org/spreadsheetml/2006/main" count="1336" uniqueCount="367">
  <si>
    <t>JULHO 2016 - SEM DESONERAÇÃO</t>
  </si>
  <si>
    <t>Código</t>
  </si>
  <si>
    <t>Descrição</t>
  </si>
  <si>
    <t>Unidade</t>
  </si>
  <si>
    <t>DESENHISTA COPISTA COM ENCARGOS COMPLEMENTARES</t>
  </si>
  <si>
    <t>MES</t>
  </si>
  <si>
    <t>DESENHISTA PROJETISTA COM ENCARGOS COMPLEMENTARES</t>
  </si>
  <si>
    <t>AUXILIAR DE DESENHISTA COM ENCARGOS COMPLEMENTARES</t>
  </si>
  <si>
    <t>ENGENHEIRO JUNIOR COM ENCARGOS COMPLEMENTARES</t>
  </si>
  <si>
    <t>ENGENHEIRO PLENO COM ENCARGOS COMPLEMENTARES</t>
  </si>
  <si>
    <t>ENGENHEIRO SENIOR COM ENCARGOS COMPLEMENTARES</t>
  </si>
  <si>
    <t>AUXILIAR DE ESCRITORIO COM ENCARGOS COMPLEMENTARES</t>
  </si>
  <si>
    <t>ARQUITETO JUNIOR COM ENCARGOS COMPLEMENTARES</t>
  </si>
  <si>
    <t>ARQUITETO PLENO COM ENCARGOS COMPLEMENTARES</t>
  </si>
  <si>
    <t>ARQUITETO SENIOR COM ENCARGOS COMPLEMENTARES</t>
  </si>
  <si>
    <t>TOPOGRAFO COM ENCARGOS COMPLEMENTARES</t>
  </si>
  <si>
    <t>B-1</t>
  </si>
  <si>
    <t>DIA</t>
  </si>
  <si>
    <t>TRANSPORTE AQUÁTICO - BARCO OU VOADEIRA</t>
  </si>
  <si>
    <t>B-2</t>
  </si>
  <si>
    <t>ha</t>
  </si>
  <si>
    <t>LEVANTAMENTO BATIMÉTRICO</t>
  </si>
  <si>
    <t>B-3</t>
  </si>
  <si>
    <t>IMPRESSÕES E PLOTAGENS</t>
  </si>
  <si>
    <t>B-4</t>
  </si>
  <si>
    <t>TAXAS E EMOLUMENTOS (LICENCIAMENTO/ALVARÁ DE INÍCIO DAS OBRAS)</t>
  </si>
  <si>
    <t>B-5</t>
  </si>
  <si>
    <t>TAXAS E EMOLUMENTOS (LICENCIAMENTO/CERTIFICAÇÃO PÓS OBRA)</t>
  </si>
  <si>
    <t>B-6</t>
  </si>
  <si>
    <t>DESPESAS DE VIAGEM, HOSPEDAGEM E LOCOMOÇÃO</t>
  </si>
  <si>
    <t>B-7</t>
  </si>
  <si>
    <t>UNIDADE</t>
  </si>
  <si>
    <t>VARREDURA A LASER (LASER SCANNING)</t>
  </si>
  <si>
    <t>B-8</t>
  </si>
  <si>
    <t>INSPEÇÃO VISUAL SUBAQUÁTICA (EQUIPE DE MERGULHO CONFORME NORMAM 15)</t>
  </si>
  <si>
    <t>Encargos sociais</t>
  </si>
  <si>
    <t xml:space="preserve">Encargos sociais </t>
  </si>
  <si>
    <t>ANEXO D1 - MODELO DE PROPOSTA DE PREÇO - ETAPA 01/07</t>
  </si>
  <si>
    <t>OBJETO:</t>
  </si>
  <si>
    <t>ELABORAÇÃO DE PROJETOS EXECUTIVOS, ORÇAMENTO E SUPERVISÃO TÉCNICA DA OBRA, PARA A REFORMA E AMPLIAÇÃO DO CAIS FLUTUANTE, INCLUINDO PONTE DE ACESSO, CORRENTES, PIERS, AMARRAS, CABEÇOS, BERÇOS E DEMAIS ESTRUTURAS ANEXAS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</si>
  <si>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</si>
  <si>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t>DESCRIÇÃO:</t>
  </si>
  <si>
    <r>
      <rPr>
        <b/>
        <sz val="10"/>
        <color theme="1"/>
        <rFont val="Arial"/>
      </rPr>
      <t>LOTE 01 - CONSULTORIA TÉCNICA E PROJETOS EXECUTIVOS                                                                        ETAPA 1</t>
    </r>
    <r>
      <rPr>
        <sz val="10"/>
        <color theme="1"/>
        <rFont val="Arial"/>
      </rPr>
      <t xml:space="preserve"> - INSPEÇÃO TÉCNICA INICIAL (VISTORIA "IN-LOCO")</t>
    </r>
  </si>
  <si>
    <t>LOCAL:</t>
  </si>
  <si>
    <t>PORTO VELHO - RO</t>
  </si>
  <si>
    <t>A-1 CUSTOS DIRETOS COM SALÁRIOS DA EQUIPE TÉCNICA ADMINISTRATIVA</t>
  </si>
  <si>
    <t>ITEM</t>
  </si>
  <si>
    <t>NIVEL</t>
  </si>
  <si>
    <t>FONTE</t>
  </si>
  <si>
    <t>COD.</t>
  </si>
  <si>
    <t>DISCRIMINAÇÃO</t>
  </si>
  <si>
    <t>QUANTIDADES</t>
  </si>
  <si>
    <t>UNID</t>
  </si>
  <si>
    <t>PESSOAS</t>
  </si>
  <si>
    <t>H / DIAS</t>
  </si>
  <si>
    <t>N.º DIAS</t>
  </si>
  <si>
    <t>MÊS</t>
  </si>
  <si>
    <t>R$/MÊS
S / ENCARGOS SOCIAIS</t>
  </si>
  <si>
    <t>SUB-TOTAL (R$)</t>
  </si>
  <si>
    <t>REALIZAÇÃO DA INSPEÇÃO TÉCNICA VISUAL</t>
  </si>
  <si>
    <t>1.1</t>
  </si>
  <si>
    <t>SUPERIOR</t>
  </si>
  <si>
    <t>SINAPI</t>
  </si>
  <si>
    <t>H X M</t>
  </si>
  <si>
    <t>1.2</t>
  </si>
  <si>
    <t>1.3</t>
  </si>
  <si>
    <t>TÉCNICO</t>
  </si>
  <si>
    <t>1.4</t>
  </si>
  <si>
    <t>RELATÓRIOS</t>
  </si>
  <si>
    <t>3.1</t>
  </si>
  <si>
    <t>ORÇAMENTOS</t>
  </si>
  <si>
    <t>4.1</t>
  </si>
  <si>
    <t>4.2</t>
  </si>
  <si>
    <t>AUXILIARES</t>
  </si>
  <si>
    <t>5.1</t>
  </si>
  <si>
    <t>A</t>
  </si>
  <si>
    <t>MAO DE OBRA</t>
  </si>
  <si>
    <t>A-1</t>
  </si>
  <si>
    <t>CUSTOS DIRETOS COM SALÁRIOS DA EQUIPE TÉCNICA ADMINISTRATIVA</t>
  </si>
  <si>
    <t>A-2</t>
  </si>
  <si>
    <t>ENCARGOS SOCIAIS E TRABALHISTAS</t>
  </si>
  <si>
    <t>B</t>
  </si>
  <si>
    <t>CUSTOS OPERACIONAIS E ADMINISTRATIVO LOCAL</t>
  </si>
  <si>
    <t>QUANTIDADE</t>
  </si>
  <si>
    <t>PREÇO UNIT.</t>
  </si>
  <si>
    <t>TOTAL DOS CUSTOS DIRETOS (A + B)</t>
  </si>
  <si>
    <t>C</t>
  </si>
  <si>
    <t>ADMINISTRAÇÃO CENTRAL OVERHEAD (% DO A-1)</t>
  </si>
  <si>
    <t>D</t>
  </si>
  <si>
    <t>REMUNERAÇÃO BRUTA (% DE A+B+C)</t>
  </si>
  <si>
    <t>E</t>
  </si>
  <si>
    <t>DESPESAS FISCAIS (% DE A+B+C+D+E)</t>
  </si>
  <si>
    <t>E-1</t>
  </si>
  <si>
    <t>PIS (% DE A+B+D+E)</t>
  </si>
  <si>
    <t>E-2</t>
  </si>
  <si>
    <t>COFINS (% DE A+B+D+E)</t>
  </si>
  <si>
    <t>E-3</t>
  </si>
  <si>
    <t>ISS (% DE A+B+D+E)</t>
  </si>
  <si>
    <t>TOTAL DOS CUSTOS INDIRETOS  (C + D + E)</t>
  </si>
  <si>
    <t>TOTAL DO ORÇAMENTO = CUSTOS DIRETOS + CUSTOS INDIRETOS</t>
  </si>
  <si>
    <t>ANEXO D2 - MODELO DE PROPOSTA DE PREÇO - ETAPA 02/07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</si>
  <si>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</si>
  <si>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r>
      <rPr>
        <b/>
        <sz val="10"/>
        <color theme="1"/>
        <rFont val="Arial"/>
      </rPr>
      <t>LOTE 01 - CONSULTORIA TÉCNICA E PROJETOS EXECUTIVOS                                                                        ETAPA 2</t>
    </r>
    <r>
      <rPr>
        <sz val="10"/>
        <color theme="1"/>
        <rFont val="Arial"/>
      </rPr>
      <t xml:space="preserve"> - PROJETOS DE AS BUILT E REFORMA DAS ESTRUTURAS EXISTENTES</t>
    </r>
  </si>
  <si>
    <t>PROJ. EXECUTIVO DAS ESTRUTURAS EXISTENTES</t>
  </si>
  <si>
    <t>PROJ. EXECUTIVO DE REFORÇOS E RECUPERÇÃO ESTRUTURAL</t>
  </si>
  <si>
    <t>2.1</t>
  </si>
  <si>
    <t>2.2</t>
  </si>
  <si>
    <t>2.3</t>
  </si>
  <si>
    <t>2.4</t>
  </si>
  <si>
    <t>PROJ. NAVAL DAS ESTRUTURAS EXISTENTES</t>
  </si>
  <si>
    <t>3.2</t>
  </si>
  <si>
    <t>3.3</t>
  </si>
  <si>
    <t>3.4</t>
  </si>
  <si>
    <t>PROJ. COMPLENTARES (CORPO DE BOMBEIROS E NR-29)</t>
  </si>
  <si>
    <t>4.3</t>
  </si>
  <si>
    <t>4.5</t>
  </si>
  <si>
    <t>6.1</t>
  </si>
  <si>
    <t>6.2</t>
  </si>
  <si>
    <t>7.1</t>
  </si>
  <si>
    <t>ANEXO D3 - MODELO DE PROPOSTA DE PREÇO - ETAPA 03/07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</si>
  <si>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</si>
  <si>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r>
      <rPr>
        <b/>
        <sz val="10"/>
        <color theme="1"/>
        <rFont val="Arial"/>
      </rPr>
      <t>LOTE 01 - CONSULTORIA TÉCNICA E PROJETOS EXECUTIVOS                                                                        ETAPA 3</t>
    </r>
    <r>
      <rPr>
        <sz val="10"/>
        <color theme="1"/>
        <rFont val="Arial"/>
      </rPr>
      <t xml:space="preserve"> - PROJETO DE AMPLIAÇÃO DO MÓDULO FLUTUANTE</t>
    </r>
  </si>
  <si>
    <t>PROJETO EXEUTIVO DAS ESTRUTURAS DO NOVO MÓDULO</t>
  </si>
  <si>
    <t>PROJ. NAVAL DAS ESTRUTURAS DO NOVO MÓDULO</t>
  </si>
  <si>
    <t>ANEXO D4 - MODELO DE PROPOSTA DE PREÇO - ETAPA 04/07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</si>
  <si>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</si>
  <si>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t>ESTUDOS DE VIABILIDADE</t>
  </si>
  <si>
    <t>ANEXO D5 - MODELO DE PROPOSTA DE PREÇO - ETAPA 05/07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</si>
  <si>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</si>
  <si>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r>
      <rPr>
        <b/>
        <sz val="10"/>
        <color theme="1"/>
        <rFont val="Arial"/>
      </rPr>
      <t>LOTE 02 - SUPERVISÃO TÉCNICA DA OBRA E PROJETO "AS BUILT"                                                                       ETAPA 5</t>
    </r>
    <r>
      <rPr>
        <sz val="10"/>
        <color theme="1"/>
        <rFont val="Arial"/>
      </rPr>
      <t xml:space="preserve"> - LICENCIAMENTO DA OBRA</t>
    </r>
  </si>
  <si>
    <t>ELABORAÇÃO DA ESPECIFICAÇÃO TÉCNICA DESCREVENDO OS PROCEDIMENTOS E PREMISSAS PARA LICENCIAMENTO DA OBRA</t>
  </si>
  <si>
    <t>ANEXO D6 - MODELO DE PROPOSTA DE PREÇO - ETAPA 06/07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</si>
  <si>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</si>
  <si>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r>
      <rPr>
        <b/>
        <sz val="10"/>
        <color theme="1"/>
        <rFont val="Arial"/>
      </rPr>
      <t>LOTE 02 - SUPERVISÃO TÉCNICA DA OBRA E PROJETO "AS BUILT"                                                                       ETAPA 6</t>
    </r>
    <r>
      <rPr>
        <sz val="10"/>
        <color theme="1"/>
        <rFont val="Arial"/>
      </rPr>
      <t xml:space="preserve"> - SUPERVISÃO TÉCNICA DE EXECUÇÃO DAS OBRAS</t>
    </r>
  </si>
  <si>
    <r>
      <rPr>
        <b/>
        <sz val="20"/>
        <color theme="1"/>
        <rFont val="Arial"/>
      </rPr>
      <t xml:space="preserve">VISITAS TÉCNICAS IN LOCO </t>
    </r>
    <r>
      <rPr>
        <b/>
        <sz val="20"/>
        <color rgb="FFFF0000"/>
        <rFont val="Arial"/>
      </rPr>
      <t>PRESENCIAIS</t>
    </r>
    <r>
      <rPr>
        <sz val="20"/>
        <color theme="1"/>
        <rFont val="Arial"/>
      </rPr>
      <t xml:space="preserve">
</t>
    </r>
    <r>
      <rPr>
        <sz val="10"/>
        <color theme="1"/>
        <rFont val="Arial"/>
      </rPr>
      <t>considerar quantitativos para 1 (uma) visitas técnicas com permanência de 3 dias úteis em cada visita</t>
    </r>
  </si>
  <si>
    <t>VISITAS TÉCNICAS IN LOCO PRESENCIAIS</t>
  </si>
  <si>
    <t>TOTAL PARA 1 (UMA) VISITA TÉCNICA PRESENCIAL</t>
  </si>
  <si>
    <t>TOTAL PARA 8 (OITO) VISITAS TÉCNICAS PRESENCIAIS *</t>
  </si>
  <si>
    <r>
      <rPr>
        <b/>
        <i/>
        <sz val="8"/>
        <color theme="1"/>
        <rFont val="Arial"/>
      </rPr>
      <t>*</t>
    </r>
    <r>
      <rPr>
        <i/>
        <sz val="8"/>
        <color theme="1"/>
        <rFont val="Arial"/>
      </rPr>
      <t>ESTIMADO 1(UMA) VISITA TÉCNICA POR MÊS DE EXECUÇÃO DE OBRA</t>
    </r>
  </si>
  <si>
    <r>
      <rPr>
        <b/>
        <sz val="20"/>
        <color theme="1"/>
        <rFont val="Arial"/>
      </rPr>
      <t>REUNIÃO VIRTUAL</t>
    </r>
    <r>
      <rPr>
        <b/>
        <sz val="20"/>
        <color rgb="FFFF0000"/>
        <rFont val="Arial"/>
      </rPr>
      <t xml:space="preserve"> ON-LINE</t>
    </r>
    <r>
      <rPr>
        <sz val="20"/>
        <color theme="1"/>
        <rFont val="Arial"/>
      </rPr>
      <t xml:space="preserve">
</t>
    </r>
    <r>
      <rPr>
        <sz val="10"/>
        <color theme="1"/>
        <rFont val="Arial"/>
      </rPr>
      <t>considerar quantitativos para 1 (uma) reunião online com duração de 2 horas</t>
    </r>
  </si>
  <si>
    <t>TOTAL PARA 1 (UMA) REUNIÃO VIRTUAL</t>
  </si>
  <si>
    <t>TOTAL PARA 32 (TRINTA E DUAS) REUNIÕES VIRTUAIS</t>
  </si>
  <si>
    <r>
      <rPr>
        <b/>
        <i/>
        <sz val="8"/>
        <color theme="1"/>
        <rFont val="Arial"/>
      </rPr>
      <t>*</t>
    </r>
    <r>
      <rPr>
        <i/>
        <sz val="8"/>
        <color theme="1"/>
        <rFont val="Arial"/>
      </rPr>
      <t>ESTIMADO 4(QUATRO) REUNIÕES VIRTUAIS POR MÊS DE EXECUÇÃO DE OBRA</t>
    </r>
  </si>
  <si>
    <r>
      <rPr>
        <b/>
        <sz val="15"/>
        <color rgb="FFFF0000"/>
        <rFont val="Arial"/>
      </rPr>
      <t>TOTAL DA ETAPA 6</t>
    </r>
    <r>
      <rPr>
        <b/>
        <sz val="15"/>
        <color theme="1"/>
        <rFont val="Arial"/>
      </rPr>
      <t xml:space="preserve">   </t>
    </r>
    <r>
      <rPr>
        <i/>
        <sz val="13"/>
        <color theme="1"/>
        <rFont val="Arial"/>
      </rPr>
      <t>(8x VISITAS TÉCNICAS IN LOCO PRESENCIAIS  +  32 REUNIÕES VIRTUAIS ONLINE)</t>
    </r>
  </si>
  <si>
    <t>ANEXO D7 - MODELO DE PROPOSTA DE PREÇO - ETAPA 07/07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</si>
  <si>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</si>
  <si>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r>
      <rPr>
        <b/>
        <sz val="10"/>
        <color theme="1"/>
        <rFont val="Arial"/>
      </rPr>
      <t>LOTE 03 - PROJETO DE AS-BUILT, LICENÇAS E CERTIFICAÇÕES                                                                       ETAPA 7</t>
    </r>
    <r>
      <rPr>
        <sz val="10"/>
        <color theme="1"/>
        <rFont val="Arial"/>
      </rPr>
      <t xml:space="preserve"> - PROJETO DE AS-BUILT PÓS OBRA E LICENCIAMENTO</t>
    </r>
  </si>
  <si>
    <t>PROJ. DAS ESTRUTURAS EXISTENTES CONFORME EXECUTADO</t>
  </si>
  <si>
    <t>PROJ. DE REFORÇOS E RECUPERÇÃO ESTRUTURAL CONFORME EXECUTADO</t>
  </si>
  <si>
    <t>PROJ. NAVAL DAS ESTRUTURAS EXISTENTES CONFORME EXECUTADO</t>
  </si>
  <si>
    <t>PROJ. COMPLENTARES (CORPO DE BOMBEIROS E NR-29) CONFORME EXECUTADO</t>
  </si>
  <si>
    <t>ANEXO D8 - MODELO DO TOTAL DA PROPOSTA DE PREÇO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</si>
  <si>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</si>
  <si>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t>TOTAL DA PROPOSTA DE PREÇO</t>
  </si>
  <si>
    <t>TOTAL DO ORÇAMENTO</t>
  </si>
  <si>
    <t>LOTE</t>
  </si>
  <si>
    <t>ETAPA</t>
  </si>
  <si>
    <t>SUB-TOTAL
POR ETAPA</t>
  </si>
  <si>
    <t>% GLOBAL
POR ETAPA</t>
  </si>
  <si>
    <t>TOTAL POR LOTE</t>
  </si>
  <si>
    <t>% GLOBAL POR
LOTE</t>
  </si>
  <si>
    <t xml:space="preserve">LOTE 01
CONSULTORIA TÉCNICA E PROJETOS EXECUTIVOS   </t>
  </si>
  <si>
    <t>ETAPA 1 - INSPEÇÃO TÉCNICA INICIAL (VISTORIA "IN-LOCO")</t>
  </si>
  <si>
    <t>ETAPA 2 - PROJETOS DE AS BUILT E REFORMA DAS ESTRUTURAS EXISTENTES</t>
  </si>
  <si>
    <t>ETAPA 3 - PROJETO DE AMPLIAÇÃO DO MÓDULO FLUTUANTE</t>
  </si>
  <si>
    <t>LOTE 02
SUPERVISÃO TÉCNICA DA OBRA E PROJETO "AS BUILT"</t>
  </si>
  <si>
    <t>ETAPA 5 - LICENCIAMENTO DA OBRA</t>
  </si>
  <si>
    <t>ETAPA 6 - SUPERVISÃO TÉCNICA DE EXECUÇÃO DAS OBRAS</t>
  </si>
  <si>
    <t>LOTE 03
PROJETO DE AS-BUILT, LICENÇAS E CERTIFICAÇÕES</t>
  </si>
  <si>
    <t>ETAPA 7 - PROJETO DE AS-BUILT PÓS OBRA E LICENCIAMENTO</t>
  </si>
  <si>
    <t>TOTAL DA PROPOSTA DE PREÇO (LOTE 01 + LOTE 02 + LOTE 03)</t>
  </si>
  <si>
    <t>VALOR TOTAL DA PROPOSTA DE PREÇO POR EXTENSO</t>
  </si>
  <si>
    <t>XXXXXXXXXXXXX reais</t>
  </si>
  <si>
    <t>Declaro que nos preços propostos encontram-se inclusos todos os tributos, encargos sociais, mão de obra e/ou quaisquer outros ônus
que porventura possam recair sobre o fornecimento do objeto da presente licitação, inclusive os riscos alocados sob responsábilidade da contratada, edevidamente descritos no projeto básico</t>
  </si>
  <si>
    <t>NOME DO REPRESENTANTE DA EMPRESA</t>
  </si>
  <si>
    <t>CPF DO REPRESENTANTE DA EMPRESA</t>
  </si>
  <si>
    <t>XXXXXXXXXXXXXXXXXXX</t>
  </si>
  <si>
    <t>XXX.XXX.XXX-XX</t>
  </si>
  <si>
    <t>CARIMBO DO CNPJ DA EMPRESA</t>
  </si>
  <si>
    <t>DATA, LOCAL E ASSINATURA</t>
  </si>
  <si>
    <t>ANEXO F9 - RELATÓRIO DE COMPOSIÇÕES</t>
  </si>
  <si>
    <t>SERVIÇOS:</t>
  </si>
  <si>
    <t>SERVIÇOS DE ENGENHARIA PARA REVISTALIZAÇÃO E MODERNIZAÇÃO DAS ESTRUTURAS DO PORTO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</si>
  <si>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ESTA PLANILHA É UM MODELO PARA OS CONCORRENTES DA LICITAÇÃO.
CADA CONCORRENTE DEVERÁ SUBSTITUIR SOMENTE OS CAMPOS EM "AMARELO" DE ACORDO COM SUA OFERTA</t>
    </r>
  </si>
  <si>
    <t>CÓDIGO</t>
  </si>
  <si>
    <t>DESCRIÇÃO</t>
  </si>
  <si>
    <t>TOTAL</t>
  </si>
  <si>
    <t>INSUMO</t>
  </si>
  <si>
    <t>CONSUMO</t>
  </si>
  <si>
    <t>PREÇO (R$)</t>
  </si>
  <si>
    <t>UNITÁRIO</t>
  </si>
  <si>
    <t xml:space="preserve">A) MÃO-DE-OBRA </t>
  </si>
  <si>
    <t>TOTAL DE "A"</t>
  </si>
  <si>
    <t>B) MATERIAIS</t>
  </si>
  <si>
    <t>TOTAL DE "B"</t>
  </si>
  <si>
    <t>C) EQUIPAMENTOS</t>
  </si>
  <si>
    <t>TOTAL DE "C"</t>
  </si>
  <si>
    <t>D) COMPOSIÇÕES AUXILIARES:</t>
  </si>
  <si>
    <t>TOTAL DE "D"</t>
  </si>
  <si>
    <t xml:space="preserve"> </t>
  </si>
  <si>
    <t xml:space="preserve">SUB-TOTAIS: </t>
  </si>
  <si>
    <t>A) MÃO DE OBRA</t>
  </si>
  <si>
    <t>D) COMPOSIÇÕES AUXILIARES</t>
  </si>
  <si>
    <t xml:space="preserve">TOTAIS: </t>
  </si>
  <si>
    <t>TOTAL  DA COMPOSIÇÃO</t>
  </si>
  <si>
    <t>PASSAGEM AÉREA</t>
  </si>
  <si>
    <t>unid.</t>
  </si>
  <si>
    <t>HOSPEDAGEM</t>
  </si>
  <si>
    <t>ALIMENTAÇÃO</t>
  </si>
  <si>
    <t>ANEXO D10 - MODELO DO CRONOGRAMA</t>
  </si>
  <si>
    <t>LOTE 01 - CONSULTORIA TÉCNICA E PROJETOS EXECUTIVOS
(120 DIAS CORRIDOS)</t>
  </si>
  <si>
    <t>Nº</t>
  </si>
  <si>
    <t>SERVIÇO</t>
  </si>
  <si>
    <t>1ª MÊS</t>
  </si>
  <si>
    <t>2ª MÊS</t>
  </si>
  <si>
    <t>3ª MÊS</t>
  </si>
  <si>
    <t>4ª MÊS</t>
  </si>
  <si>
    <t>5ª MÊS</t>
  </si>
  <si>
    <t>6ª MÊS</t>
  </si>
  <si>
    <t>7ª MÊS</t>
  </si>
  <si>
    <t>8ª MÊS</t>
  </si>
  <si>
    <t>9ª MÊS</t>
  </si>
  <si>
    <t>10ª MÊS</t>
  </si>
  <si>
    <t>11ª MÊS</t>
  </si>
  <si>
    <t>12ª MÊS</t>
  </si>
  <si>
    <t>13ª MÊS</t>
  </si>
  <si>
    <t>14ª MÊS</t>
  </si>
  <si>
    <t>15ª MÊS</t>
  </si>
  <si>
    <t>ETAPA 01 INSPEÇÃO TÉCNICA INICIAL (VISTORIA "IN-LOCO"</t>
  </si>
  <si>
    <t>Inspeção técnica inicial</t>
  </si>
  <si>
    <t>Planilha orçamentária de execução dos ensaios</t>
  </si>
  <si>
    <t>ETAPA 02 - PROJETOS DE AS BUILT E REFORMA DAS ESTRUTURAS EXISTENTES</t>
  </si>
  <si>
    <t>Proj. de as built das estruturas existentes</t>
  </si>
  <si>
    <t>Proj. de reforma / Estruturas navais</t>
  </si>
  <si>
    <t>Proj. de reforma / Estruturas metálicas e de concreto</t>
  </si>
  <si>
    <t>Proj. de reforma / Instalações elétricas</t>
  </si>
  <si>
    <t>2.5</t>
  </si>
  <si>
    <t>Proj. de reforma / Engenharia de segurança (PPCI e NR-29)</t>
  </si>
  <si>
    <t>2.6</t>
  </si>
  <si>
    <t>Orçamento para execução da obra de reforma</t>
  </si>
  <si>
    <t>ETAPA 03 - PROJETO DE AMPLIAÇÃO DO MÓDULO FLUTUANTE</t>
  </si>
  <si>
    <t>Proj. de ampliação / Estruturas navais</t>
  </si>
  <si>
    <t>Proj. de ampliação / Estruturas metálicas e de concreto</t>
  </si>
  <si>
    <t>Proj. de ampliação / Instalações elétricas</t>
  </si>
  <si>
    <t>Proj. de ampliação / Engenharia de segurança (PPCI e NR-29)</t>
  </si>
  <si>
    <t>3.5</t>
  </si>
  <si>
    <t>Orçamento de execução da obra de ampliação do módulo flutuante</t>
  </si>
  <si>
    <t>ETAPA 04 - ESTUDO DE VIABILIDADE TÉCNICO-ECONÔMICA</t>
  </si>
  <si>
    <t>Estudo de viabilidade</t>
  </si>
  <si>
    <t>LOTE 02 - SUPERVISÃO TÉCNICA DA OBRA
(240 DIAS CORRIDOS)</t>
  </si>
  <si>
    <t>Licenças para início da obra</t>
  </si>
  <si>
    <t>Supervisão técnica</t>
  </si>
  <si>
    <t>LOTE 03 - PROJETO DE AS-BUILT, LICENÇAS E CERTIFICAÇÕES
(120 DIAS CORRIDOS)</t>
  </si>
  <si>
    <t>Projeto de as-built</t>
  </si>
  <si>
    <t>7.2</t>
  </si>
  <si>
    <t>Licenças e certificações para operação</t>
  </si>
  <si>
    <r>
      <rPr>
        <b/>
        <sz val="10"/>
        <color rgb="FFFF0000"/>
        <rFont val="Arial"/>
      </rPr>
      <t>ATENÇÃO</t>
    </r>
    <r>
      <rPr>
        <b/>
        <sz val="10"/>
        <color theme="1"/>
        <rFont val="Arial"/>
      </rPr>
      <t xml:space="preserve">
ESTE CRONOGRAMA É UM MODELO PARA OS CONCORRENTES DA LICITAÇÃO, E ESTÃO PREENCHIDOS DE ACORDO COM O CRONOGRAMA DA ADMINISTRAÇÃO.
CADA LICITANTE DEVERÁ APRESENTAR SEU CRONOGRAMA DE ACORDO COM AS REGRAS DO PROJETO BÁSICO</t>
    </r>
  </si>
  <si>
    <t>DATA:</t>
  </si>
  <si>
    <t>PLANILHA ORÇAMENTÁRIA DOS VALORES MÉDIOS DE PREÇOS</t>
  </si>
  <si>
    <t>PROJETOS BÁSICOS DE ARQUITETURA E COMPLEMENTARES DE ENGENHARIA</t>
  </si>
  <si>
    <t>FONTE: SINAPI MAIO/2016
NÃO DESONERADO</t>
  </si>
  <si>
    <t>PROJETO 01:</t>
  </si>
  <si>
    <t>NOVA SEDE ADMINISTRATIVA</t>
  </si>
  <si>
    <t>SINAPI MAIO 2016 - NÃO DESONERADO</t>
  </si>
  <si>
    <t>H/DIA</t>
  </si>
  <si>
    <t>n.º DIAS</t>
  </si>
  <si>
    <t>UNIT. (R$)</t>
  </si>
  <si>
    <t>TOTAL (R$)</t>
  </si>
  <si>
    <t>VALOR</t>
  </si>
  <si>
    <t>COORDENAÇÃO</t>
  </si>
  <si>
    <t>MOBILIZACAO E INSTALACAO DE 01 EQUIPAMENTO DE SONDAGEM, DISTANCIA ATE 10 Km</t>
  </si>
  <si>
    <t xml:space="preserve">H x M </t>
  </si>
  <si>
    <t>TÉCNICO DE SONDAGEM COM ENCARGOS COMPLEMENTARES</t>
  </si>
  <si>
    <t>PROJETOS ARQUITETÔNICOS</t>
  </si>
  <si>
    <t>DESENHISTA DETALHISTA COM ENCARGOS COMPLEMENTARES</t>
  </si>
  <si>
    <t>ARQUITETO DE OBRA JUNIOR COM ENCARGOS COMPLEMENTARES</t>
  </si>
  <si>
    <t>ARQUITETO DE OBRA PLENO COM ENCARGOS COMPLEMENTARES</t>
  </si>
  <si>
    <t>PROJETOS DAS FUNDAÇÕES</t>
  </si>
  <si>
    <t>ARQUITETO DE OBRA SENIOR COM ENCARGOS COMPLEMENTARES</t>
  </si>
  <si>
    <t>PROJETOS ESTRUTURAIS EM CONCRETO</t>
  </si>
  <si>
    <t>ENGENHEIRO CIVIL DE OBRA JUNIOR COM ENCARGOS COMPLEMENTARES</t>
  </si>
  <si>
    <t>PROJETOS ELÉTRICOS</t>
  </si>
  <si>
    <t>ENGENHEIRO CIVIL DE OBRA PLENO COM ENCARGOS COMPLEMENTARES</t>
  </si>
  <si>
    <t>ENGENHEIRO CIVIL DE OBRA SENIOR COM ENCARGOS COMPLEMENTARES</t>
  </si>
  <si>
    <t>PROJETOS DE CONDICIONAMENTO DE AR E EXAUSTÃO</t>
  </si>
  <si>
    <t>PROJETOS HIDROSSANITÁRIOS</t>
  </si>
  <si>
    <t>PROJETOS DE INSTALAÇÃO DE CENTRAL DE GÁS CANALIZADA</t>
  </si>
  <si>
    <t>8.1</t>
  </si>
  <si>
    <t>PROJETOS DE TELEFONIA, LÓGICA E CFTV</t>
  </si>
  <si>
    <t>9.1</t>
  </si>
  <si>
    <t>PROJETOS DE PREV. E COMB. À INCÊNDIO</t>
  </si>
  <si>
    <t>10.1</t>
  </si>
  <si>
    <t>PROJETOS DE SPDA</t>
  </si>
  <si>
    <t>11.1</t>
  </si>
  <si>
    <t>ESTUDOS, RELATÓRIOS E LICENÇAS</t>
  </si>
  <si>
    <t>12.1</t>
  </si>
  <si>
    <t>13.1</t>
  </si>
  <si>
    <t>DESPESAS GERAIS</t>
  </si>
  <si>
    <t>13.2</t>
  </si>
  <si>
    <t>13.3</t>
  </si>
  <si>
    <t>COT.</t>
  </si>
  <si>
    <t>PLOTAGEM EM PAPEL A1 (841 mm x 594 mm)</t>
  </si>
  <si>
    <t>SUB-TOTAL. 2</t>
  </si>
  <si>
    <t>BDI</t>
  </si>
  <si>
    <t>Administração central</t>
  </si>
  <si>
    <t>Seguro e garantia</t>
  </si>
  <si>
    <t>Risco</t>
  </si>
  <si>
    <t>Desesas financeira</t>
  </si>
  <si>
    <t>Lucro</t>
  </si>
  <si>
    <t>Tributos (PIS, COFINS e ISS)</t>
  </si>
  <si>
    <t>SUB-TOTAL. 3</t>
  </si>
  <si>
    <t>TOTAL  PROJETO</t>
  </si>
  <si>
    <t>COMPOSIÇÃO DE BDI - EDIFICAÇÕES</t>
  </si>
  <si>
    <t>CÁLCULO DO BDI</t>
  </si>
  <si>
    <t>TIPOS DE OBRA</t>
  </si>
  <si>
    <t>ADMINISTRAÇÃO CENTRAL</t>
  </si>
  <si>
    <t>SEGURO + GARANTIA</t>
  </si>
  <si>
    <t>RISCO</t>
  </si>
  <si>
    <t>DESPESA FINANCEIRA</t>
  </si>
  <si>
    <t>LUCRO</t>
  </si>
  <si>
    <t>BDI TOTAL
TCU</t>
  </si>
  <si>
    <t>BDI TOTAL
CÁLCULADO</t>
  </si>
  <si>
    <t>CONSTRUÇÃO DE EDIFÍCIOS</t>
  </si>
  <si>
    <t>1ºQuartil</t>
  </si>
  <si>
    <t>Médio</t>
  </si>
  <si>
    <t>3º Quartil</t>
  </si>
  <si>
    <t>1º Quartil</t>
  </si>
  <si>
    <t xml:space="preserve"> 3º Quartil</t>
  </si>
  <si>
    <t>Porto Velho - RO</t>
  </si>
  <si>
    <t>Tipo de obra e local utilizada como referência (segundo Acórdão 2622/2013 - TCU - Plenário)</t>
  </si>
  <si>
    <t>CONSTRUÇÃO DE RODOVIAS E FERROVIAS</t>
  </si>
  <si>
    <t>VALORES DE REFERÊNCIA</t>
  </si>
  <si>
    <t>BDI ADOTADO %</t>
  </si>
  <si>
    <t xml:space="preserve">CONSTRUÇÃO DE REDES DE ABASTECIMENTO DE ÁGUA, COLETA DE ESGOTO E CONSTRUÇÕES CORRELATAS </t>
  </si>
  <si>
    <t>1º QUARTIL</t>
  </si>
  <si>
    <t>MÉDIO</t>
  </si>
  <si>
    <t>3º QUARTIL</t>
  </si>
  <si>
    <t>CONSTRUÇÃO DE MANUNTEÇÃO DE ESTAÇÕES E REDES DE DISTRIBUIÇÃO DE ENERGIA ELÉTRICA</t>
  </si>
  <si>
    <t>Administração Central</t>
  </si>
  <si>
    <t>OBRAS PORTUÁRIAS, MARÍTIMAS E FLUVIAIS</t>
  </si>
  <si>
    <t>Seguro e Garantia (*)</t>
  </si>
  <si>
    <t>IMPOSTOS</t>
  </si>
  <si>
    <t>Despesas Financeiras</t>
  </si>
  <si>
    <t>PIS</t>
  </si>
  <si>
    <t>COFINS</t>
  </si>
  <si>
    <t>ISSQN</t>
  </si>
  <si>
    <t>Tributos (soma dos itens abaixo)</t>
  </si>
  <si>
    <t>Ji Paraná - RO</t>
  </si>
  <si>
    <t>Rolim de moura - RO</t>
  </si>
  <si>
    <t>ISSQN (**)</t>
  </si>
  <si>
    <t>TOTAL BDI NÃO DESONERADO</t>
  </si>
  <si>
    <t>Acórdão TCU 2622/2013 e Desoneração</t>
  </si>
  <si>
    <t>Lei nº 13.161 31/08/2015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</si>
  <si>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</si>
  <si>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</si>
  <si>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</si>
  <si>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</si>
  <si>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</si>
  <si>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</si>
  <si>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</si>
  <si>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</si>
  <si>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r>
      <rPr>
        <sz val="12"/>
        <color rgb="FF000000"/>
        <rFont val="Arial"/>
      </rPr>
      <t xml:space="preserve">Desta forma, após o enquadramento do BDI nos critérios abordados acima e sendo utilizado no orçamento os custos dos serviços </t>
    </r>
    <r>
      <rPr>
        <b/>
        <sz val="12"/>
        <color rgb="FF000000"/>
        <rFont val="Arial"/>
      </rPr>
      <t>com desoneração</t>
    </r>
    <r>
      <rPr>
        <sz val="12"/>
        <color rgb="FF000000"/>
        <rFont val="Arial"/>
      </rPr>
      <t>, deverá ser incluído no item taxa de tributos o percentual de 4,5</t>
    </r>
    <r>
      <rPr>
        <b/>
        <sz val="12"/>
        <color rgb="FF000000"/>
        <rFont val="Arial"/>
      </rPr>
      <t>%</t>
    </r>
    <r>
      <rPr>
        <sz val="12"/>
        <color rgb="FF000000"/>
        <rFont val="Arial"/>
      </rPr>
      <t xml:space="preserve"> referente à contribuição previdenciária e recalculado o BDI. </t>
    </r>
  </si>
  <si>
    <r>
      <rPr>
        <b/>
        <sz val="12"/>
        <color theme="1"/>
        <rFont val="Arial"/>
      </rPr>
      <t>Tributos (</t>
    </r>
    <r>
      <rPr>
        <b/>
        <i/>
        <sz val="12"/>
        <color theme="1"/>
        <rFont val="Arial"/>
      </rPr>
      <t>Confins, PIS e ISSQN) + 4,50% INSS</t>
    </r>
  </si>
  <si>
    <t>As faixas referentes aos tributos foram acrescidas de 4,5% referentes ao INSS, de acordo com a Lei 13.161 31/08/2015, totalizando um BDI de:</t>
  </si>
  <si>
    <t>TOTAL BDI DESONERADO</t>
  </si>
  <si>
    <r>
      <rPr>
        <b/>
        <sz val="10"/>
        <color theme="1"/>
        <rFont val="Arial"/>
      </rPr>
      <t>LOTE 01 - CONSULTORIA TÉCNICA E PROJETOS EXECUTIVOS                                                                        ETAPA 4</t>
    </r>
    <r>
      <rPr>
        <sz val="10"/>
        <color theme="1"/>
        <rFont val="Arial"/>
      </rPr>
      <t xml:space="preserve"> - ESTUDO DE VIABILIDADE TÉCNICO-ECONÔMICA E AMBIENTAL</t>
    </r>
  </si>
  <si>
    <t>ETAPA 4 - ESTUDO DE VIABILIDADE TÉCNICO-ECONÔMICA E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</si>
</sst>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\ &quot;m²&quot;"/>
    <numFmt numFmtId="165" formatCode="_(* #,##0.00_);_(* \(#,##0.00\);_(* &quot;-&quot;??_);_(@_)"/>
    <numFmt numFmtId="166" formatCode="_(* #,##0_);_(* \(#,##0\);_(* &quot;-&quot;??_);_(@_)"/>
    <numFmt numFmtId="167" formatCode="_-&quot;R$&quot;\ * #,##0.00_-;\-&quot;R$&quot;\ * #,##0.00_-;_-&quot;R$&quot;\ * &quot;-&quot;??_-;_-@"/>
    <numFmt numFmtId="168" formatCode="[$R$ -416]#,##0.00"/>
    <numFmt numFmtId="169" formatCode="_-&quot;R$&quot;* #,##0.00_-;\-&quot;R$&quot;* #,##0.00_-;_-&quot;R$&quot;* &quot;-&quot;??_-;_-@"/>
    <numFmt numFmtId="170" formatCode="0.000%"/>
    <numFmt numFmtId="171" formatCode="0.0000"/>
    <numFmt numFmtId="172" formatCode="#,##0.0000"/>
    <numFmt numFmtId="173" formatCode="#,##0.000"/>
    <numFmt numFmtId="174" formatCode="_(* #,##0.000_);_(* \(#,##0.000\);_(* &quot;-&quot;??_);_(@_)"/>
    <numFmt numFmtId="175" formatCode="_-* #,##0.00_-;\-* #,##0.00_-;_-* &quot;-&quot;??_-;_-@"/>
    <numFmt numFmtId="176" formatCode="&quot;R$&quot;\ #,##0.00"/>
  </numFmts>
  <fonts count="56"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name val="Calibri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3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sz val="8"/>
      <color theme="1"/>
      <name val="Arial"/>
    </font>
    <font>
      <sz val="7"/>
      <color theme="1"/>
      <name val="Arial"/>
    </font>
    <font>
      <u/>
      <sz val="10"/>
      <color theme="1"/>
      <name val="Arial"/>
    </font>
    <font>
      <sz val="10"/>
      <color rgb="FFFF0000"/>
      <name val="Arial"/>
    </font>
    <font>
      <u/>
      <sz val="10"/>
      <color theme="1"/>
      <name val="Arial"/>
    </font>
    <font>
      <u/>
      <sz val="10"/>
      <color theme="1"/>
      <name val="Arial"/>
    </font>
    <font>
      <sz val="15"/>
      <color theme="1"/>
      <name val="Arial"/>
    </font>
    <font>
      <b/>
      <sz val="10"/>
      <color rgb="FFFFFF00"/>
      <name val="Arial"/>
    </font>
    <font>
      <i/>
      <sz val="8"/>
      <color theme="1"/>
      <name val="Arial"/>
    </font>
    <font>
      <u/>
      <sz val="10"/>
      <color theme="1"/>
      <name val="Arial"/>
    </font>
    <font>
      <sz val="20"/>
      <color theme="1"/>
      <name val="Arial"/>
    </font>
    <font>
      <b/>
      <sz val="15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3"/>
      <color theme="1"/>
      <name val="Arial"/>
    </font>
    <font>
      <b/>
      <sz val="10"/>
      <color theme="0"/>
      <name val="Arial"/>
    </font>
    <font>
      <b/>
      <sz val="12"/>
      <color theme="1"/>
      <name val="Thoama"/>
    </font>
    <font>
      <sz val="12"/>
      <color theme="1"/>
      <name val="Thoama"/>
    </font>
    <font>
      <sz val="12"/>
      <color theme="1"/>
      <name val="Arial"/>
    </font>
    <font>
      <b/>
      <sz val="25"/>
      <color theme="1"/>
      <name val="Arial"/>
    </font>
    <font>
      <b/>
      <sz val="11"/>
      <color theme="0"/>
      <name val="Calibri"/>
    </font>
    <font>
      <sz val="6"/>
      <color theme="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FF0000"/>
      <name val="Calibri"/>
    </font>
    <font>
      <sz val="9"/>
      <color rgb="FF000000"/>
      <name val="Calibri"/>
    </font>
    <font>
      <b/>
      <sz val="13"/>
      <color theme="0"/>
      <name val="Times New Roman"/>
    </font>
    <font>
      <b/>
      <sz val="11"/>
      <color theme="1"/>
      <name val="Times New Roman"/>
    </font>
    <font>
      <b/>
      <sz val="9"/>
      <color theme="1"/>
      <name val="Times New Roman"/>
    </font>
    <font>
      <b/>
      <sz val="11"/>
      <color theme="1"/>
      <name val="Calibri"/>
      <scheme val="minor"/>
    </font>
    <font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1"/>
      <color theme="1"/>
      <name val="Arial"/>
    </font>
    <font>
      <sz val="11"/>
      <color theme="1"/>
      <name val="Arial"/>
    </font>
    <font>
      <sz val="9"/>
      <color theme="1"/>
      <name val="Times New Roman"/>
    </font>
    <font>
      <sz val="12"/>
      <color rgb="FF000000"/>
      <name val="Arial"/>
    </font>
    <font>
      <b/>
      <sz val="10"/>
      <color rgb="FFFF0000"/>
      <name val="Arial"/>
    </font>
    <font>
      <b/>
      <sz val="20"/>
      <color theme="1"/>
      <name val="Arial"/>
    </font>
    <font>
      <b/>
      <sz val="20"/>
      <color rgb="FFFF0000"/>
      <name val="Arial"/>
    </font>
    <font>
      <b/>
      <i/>
      <sz val="8"/>
      <color theme="1"/>
      <name val="Arial"/>
    </font>
    <font>
      <b/>
      <sz val="15"/>
      <color rgb="FFFF0000"/>
      <name val="Arial"/>
    </font>
    <font>
      <i/>
      <sz val="13"/>
      <color theme="1"/>
      <name val="Arial"/>
    </font>
    <font>
      <b/>
      <sz val="12"/>
      <color rgb="FF000000"/>
      <name val="Arial"/>
    </font>
    <font>
      <b/>
      <i/>
      <sz val="12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EEAF6"/>
        <bgColor rgb="FFDEEAF6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A5A5A5"/>
        <bgColor rgb="FFA5A5A5"/>
      </patternFill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</fills>
  <borders count="7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5"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6" borderId="6" xfId="0" applyFont="1" applyFill="1" applyBorder="1"/>
    <xf numFmtId="0" fontId="8" fillId="6" borderId="6" xfId="0" applyFont="1" applyFill="1" applyBorder="1"/>
    <xf numFmtId="0" fontId="9" fillId="6" borderId="16" xfId="0" applyFont="1" applyFill="1" applyBorder="1"/>
    <xf numFmtId="0" fontId="9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4" fontId="7" fillId="9" borderId="5" xfId="0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165" fontId="6" fillId="7" borderId="5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4" fontId="7" fillId="6" borderId="5" xfId="0" applyNumberFormat="1" applyFont="1" applyFill="1" applyBorder="1" applyAlignment="1">
      <alignment horizontal="right" vertical="center"/>
    </xf>
    <xf numFmtId="0" fontId="11" fillId="6" borderId="6" xfId="0" applyFont="1" applyFill="1" applyBorder="1"/>
    <xf numFmtId="0" fontId="12" fillId="9" borderId="5" xfId="0" applyFon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4" fontId="7" fillId="10" borderId="5" xfId="0" applyNumberFormat="1" applyFont="1" applyFill="1" applyBorder="1"/>
    <xf numFmtId="4" fontId="6" fillId="6" borderId="5" xfId="0" applyNumberFormat="1" applyFont="1" applyFill="1" applyBorder="1"/>
    <xf numFmtId="10" fontId="0" fillId="7" borderId="5" xfId="0" applyNumberFormat="1" applyFont="1" applyFill="1" applyBorder="1" applyAlignment="1">
      <alignment horizontal="center" vertical="center"/>
    </xf>
    <xf numFmtId="0" fontId="6" fillId="6" borderId="18" xfId="0" applyFont="1" applyFill="1" applyBorder="1"/>
    <xf numFmtId="0" fontId="6" fillId="6" borderId="19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/>
    </xf>
    <xf numFmtId="10" fontId="7" fillId="10" borderId="5" xfId="0" applyNumberFormat="1" applyFont="1" applyFill="1" applyBorder="1" applyAlignment="1">
      <alignment horizontal="center" vertical="center"/>
    </xf>
    <xf numFmtId="4" fontId="7" fillId="10" borderId="20" xfId="0" applyNumberFormat="1" applyFont="1" applyFill="1" applyBorder="1"/>
    <xf numFmtId="0" fontId="6" fillId="6" borderId="6" xfId="0" applyFont="1" applyFill="1" applyBorder="1" applyAlignment="1">
      <alignment vertical="center" wrapText="1"/>
    </xf>
    <xf numFmtId="0" fontId="6" fillId="6" borderId="21" xfId="0" applyFont="1" applyFill="1" applyBorder="1"/>
    <xf numFmtId="0" fontId="6" fillId="6" borderId="22" xfId="0" applyFont="1" applyFill="1" applyBorder="1"/>
    <xf numFmtId="0" fontId="13" fillId="6" borderId="22" xfId="0" applyFont="1" applyFill="1" applyBorder="1"/>
    <xf numFmtId="0" fontId="6" fillId="6" borderId="16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shrinkToFit="1"/>
    </xf>
    <xf numFmtId="0" fontId="11" fillId="6" borderId="6" xfId="0" applyFont="1" applyFill="1" applyBorder="1" applyAlignment="1">
      <alignment horizontal="left"/>
    </xf>
    <xf numFmtId="165" fontId="11" fillId="6" borderId="6" xfId="0" applyNumberFormat="1" applyFont="1" applyFill="1" applyBorder="1"/>
    <xf numFmtId="166" fontId="11" fillId="6" borderId="6" xfId="0" applyNumberFormat="1" applyFont="1" applyFill="1" applyBorder="1" applyAlignment="1">
      <alignment vertical="top"/>
    </xf>
    <xf numFmtId="167" fontId="6" fillId="6" borderId="6" xfId="0" applyNumberFormat="1" applyFont="1" applyFill="1" applyBorder="1"/>
    <xf numFmtId="0" fontId="14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left" vertical="center" wrapText="1"/>
    </xf>
    <xf numFmtId="0" fontId="9" fillId="9" borderId="20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4" fontId="7" fillId="9" borderId="5" xfId="0" applyNumberFormat="1" applyFont="1" applyFill="1" applyBorder="1" applyAlignment="1">
      <alignment horizontal="right"/>
    </xf>
    <xf numFmtId="0" fontId="6" fillId="6" borderId="23" xfId="0" applyFont="1" applyFill="1" applyBorder="1"/>
    <xf numFmtId="0" fontId="6" fillId="6" borderId="20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shrinkToFit="1"/>
    </xf>
    <xf numFmtId="0" fontId="6" fillId="6" borderId="20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center"/>
    </xf>
    <xf numFmtId="165" fontId="6" fillId="7" borderId="5" xfId="0" applyNumberFormat="1" applyFont="1" applyFill="1" applyBorder="1" applyAlignment="1">
      <alignment horizontal="center"/>
    </xf>
    <xf numFmtId="4" fontId="7" fillId="6" borderId="5" xfId="0" applyNumberFormat="1" applyFont="1" applyFill="1" applyBorder="1" applyAlignment="1">
      <alignment horizontal="right"/>
    </xf>
    <xf numFmtId="0" fontId="11" fillId="6" borderId="23" xfId="0" applyFont="1" applyFill="1" applyBorder="1"/>
    <xf numFmtId="0" fontId="10" fillId="9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shrinkToFit="1"/>
    </xf>
    <xf numFmtId="0" fontId="6" fillId="6" borderId="5" xfId="0" applyFont="1" applyFill="1" applyBorder="1" applyAlignment="1">
      <alignment horizontal="center"/>
    </xf>
    <xf numFmtId="165" fontId="6" fillId="6" borderId="5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left" wrapText="1"/>
    </xf>
    <xf numFmtId="0" fontId="6" fillId="6" borderId="24" xfId="0" applyFont="1" applyFill="1" applyBorder="1"/>
    <xf numFmtId="4" fontId="6" fillId="6" borderId="6" xfId="0" applyNumberFormat="1" applyFont="1" applyFill="1" applyBorder="1"/>
    <xf numFmtId="10" fontId="6" fillId="6" borderId="6" xfId="0" applyNumberFormat="1" applyFont="1" applyFill="1" applyBorder="1"/>
    <xf numFmtId="4" fontId="14" fillId="6" borderId="6" xfId="0" applyNumberFormat="1" applyFont="1" applyFill="1" applyBorder="1"/>
    <xf numFmtId="0" fontId="6" fillId="6" borderId="6" xfId="0" applyFont="1" applyFill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6" fontId="6" fillId="6" borderId="6" xfId="0" applyNumberFormat="1" applyFont="1" applyFill="1" applyBorder="1" applyAlignment="1">
      <alignment horizontal="center" vertical="top"/>
    </xf>
    <xf numFmtId="0" fontId="7" fillId="6" borderId="6" xfId="0" applyFont="1" applyFill="1" applyBorder="1"/>
    <xf numFmtId="0" fontId="6" fillId="6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7" fillId="9" borderId="15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4" fontId="7" fillId="9" borderId="15" xfId="0" applyNumberFormat="1" applyFont="1" applyFill="1" applyBorder="1" applyAlignment="1">
      <alignment horizontal="right" vertical="center"/>
    </xf>
    <xf numFmtId="0" fontId="6" fillId="6" borderId="24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9" fillId="6" borderId="5" xfId="0" applyFont="1" applyFill="1" applyBorder="1"/>
    <xf numFmtId="0" fontId="7" fillId="9" borderId="5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4" fontId="7" fillId="10" borderId="15" xfId="0" applyNumberFormat="1" applyFont="1" applyFill="1" applyBorder="1"/>
    <xf numFmtId="0" fontId="6" fillId="6" borderId="28" xfId="0" applyFont="1" applyFill="1" applyBorder="1"/>
    <xf numFmtId="0" fontId="19" fillId="6" borderId="29" xfId="0" applyFont="1" applyFill="1" applyBorder="1" applyAlignment="1">
      <alignment horizontal="left" vertical="top"/>
    </xf>
    <xf numFmtId="0" fontId="6" fillId="6" borderId="29" xfId="0" applyFont="1" applyFill="1" applyBorder="1"/>
    <xf numFmtId="0" fontId="20" fillId="6" borderId="29" xfId="0" applyFont="1" applyFill="1" applyBorder="1"/>
    <xf numFmtId="0" fontId="19" fillId="6" borderId="29" xfId="0" applyFont="1" applyFill="1" applyBorder="1" applyAlignment="1">
      <alignment horizontal="right" vertical="top"/>
    </xf>
    <xf numFmtId="0" fontId="21" fillId="6" borderId="6" xfId="0" applyFont="1" applyFill="1" applyBorder="1"/>
    <xf numFmtId="4" fontId="7" fillId="10" borderId="5" xfId="0" applyNumberFormat="1" applyFont="1" applyFill="1" applyBorder="1" applyAlignment="1"/>
    <xf numFmtId="4" fontId="7" fillId="10" borderId="5" xfId="0" applyNumberFormat="1" applyFont="1" applyFill="1" applyBorder="1" applyAlignment="1">
      <alignment vertical="center"/>
    </xf>
    <xf numFmtId="4" fontId="7" fillId="10" borderId="15" xfId="0" applyNumberFormat="1" applyFont="1" applyFill="1" applyBorder="1" applyAlignment="1">
      <alignment vertical="center"/>
    </xf>
    <xf numFmtId="0" fontId="6" fillId="6" borderId="28" xfId="0" applyFont="1" applyFill="1" applyBorder="1" applyAlignment="1">
      <alignment vertical="center"/>
    </xf>
    <xf numFmtId="168" fontId="7" fillId="10" borderId="29" xfId="0" applyNumberFormat="1" applyFont="1" applyFill="1" applyBorder="1" applyAlignment="1">
      <alignment vertical="center"/>
    </xf>
    <xf numFmtId="0" fontId="6" fillId="6" borderId="33" xfId="0" applyFont="1" applyFill="1" applyBorder="1" applyAlignment="1">
      <alignment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 wrapText="1"/>
    </xf>
    <xf numFmtId="167" fontId="6" fillId="6" borderId="22" xfId="0" applyNumberFormat="1" applyFont="1" applyFill="1" applyBorder="1"/>
    <xf numFmtId="167" fontId="6" fillId="7" borderId="20" xfId="0" applyNumberFormat="1" applyFont="1" applyFill="1" applyBorder="1" applyAlignment="1">
      <alignment horizontal="center" vertical="center"/>
    </xf>
    <xf numFmtId="10" fontId="6" fillId="7" borderId="20" xfId="0" applyNumberFormat="1" applyFont="1" applyFill="1" applyBorder="1" applyAlignment="1">
      <alignment horizontal="center" vertical="center"/>
    </xf>
    <xf numFmtId="169" fontId="7" fillId="7" borderId="5" xfId="0" applyNumberFormat="1" applyFont="1" applyFill="1" applyBorder="1" applyAlignment="1">
      <alignment horizontal="center" vertical="center"/>
    </xf>
    <xf numFmtId="170" fontId="7" fillId="7" borderId="5" xfId="0" applyNumberFormat="1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/>
    <xf numFmtId="0" fontId="7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4" fontId="27" fillId="13" borderId="5" xfId="0" applyNumberFormat="1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4" fontId="28" fillId="13" borderId="5" xfId="0" applyNumberFormat="1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left" vertical="center"/>
    </xf>
    <xf numFmtId="0" fontId="28" fillId="6" borderId="6" xfId="0" applyFont="1" applyFill="1" applyBorder="1" applyAlignment="1">
      <alignment horizontal="center" vertical="center"/>
    </xf>
    <xf numFmtId="171" fontId="28" fillId="6" borderId="6" xfId="0" applyNumberFormat="1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5" xfId="0" quotePrefix="1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4" fontId="27" fillId="6" borderId="5" xfId="0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left" vertical="center"/>
    </xf>
    <xf numFmtId="0" fontId="27" fillId="6" borderId="6" xfId="0" applyFont="1" applyFill="1" applyBorder="1" applyAlignment="1">
      <alignment horizontal="center" vertical="center"/>
    </xf>
    <xf numFmtId="171" fontId="27" fillId="6" borderId="6" xfId="0" applyNumberFormat="1" applyFont="1" applyFill="1" applyBorder="1" applyAlignment="1">
      <alignment horizontal="center" vertical="center"/>
    </xf>
    <xf numFmtId="4" fontId="27" fillId="6" borderId="19" xfId="0" applyNumberFormat="1" applyFont="1" applyFill="1" applyBorder="1" applyAlignment="1">
      <alignment horizontal="center" vertical="center"/>
    </xf>
    <xf numFmtId="0" fontId="27" fillId="6" borderId="48" xfId="0" applyFont="1" applyFill="1" applyBorder="1" applyAlignment="1">
      <alignment horizontal="center" vertical="center"/>
    </xf>
    <xf numFmtId="2" fontId="27" fillId="6" borderId="48" xfId="0" applyNumberFormat="1" applyFont="1" applyFill="1" applyBorder="1" applyAlignment="1">
      <alignment horizontal="center" vertical="center"/>
    </xf>
    <xf numFmtId="0" fontId="27" fillId="6" borderId="49" xfId="0" applyFont="1" applyFill="1" applyBorder="1" applyAlignment="1">
      <alignment horizontal="center" vertical="center"/>
    </xf>
    <xf numFmtId="0" fontId="28" fillId="7" borderId="50" xfId="0" applyFont="1" applyFill="1" applyBorder="1" applyAlignment="1">
      <alignment horizontal="center" vertical="center" wrapText="1"/>
    </xf>
    <xf numFmtId="0" fontId="28" fillId="7" borderId="48" xfId="0" applyFont="1" applyFill="1" applyBorder="1" applyAlignment="1">
      <alignment horizontal="left" vertical="center"/>
    </xf>
    <xf numFmtId="0" fontId="28" fillId="7" borderId="48" xfId="0" applyFont="1" applyFill="1" applyBorder="1" applyAlignment="1">
      <alignment horizontal="center" vertical="center"/>
    </xf>
    <xf numFmtId="2" fontId="28" fillId="7" borderId="48" xfId="0" applyNumberFormat="1" applyFont="1" applyFill="1" applyBorder="1" applyAlignment="1">
      <alignment horizontal="center" vertical="center"/>
    </xf>
    <xf numFmtId="4" fontId="28" fillId="7" borderId="48" xfId="0" applyNumberFormat="1" applyFont="1" applyFill="1" applyBorder="1" applyAlignment="1">
      <alignment horizontal="center" vertical="center"/>
    </xf>
    <xf numFmtId="4" fontId="28" fillId="6" borderId="49" xfId="0" applyNumberFormat="1" applyFont="1" applyFill="1" applyBorder="1" applyAlignment="1">
      <alignment horizontal="center" vertical="center"/>
    </xf>
    <xf numFmtId="0" fontId="28" fillId="6" borderId="50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center" vertical="center"/>
    </xf>
    <xf numFmtId="172" fontId="27" fillId="6" borderId="48" xfId="0" applyNumberFormat="1" applyFont="1" applyFill="1" applyBorder="1" applyAlignment="1">
      <alignment horizontal="center" vertical="center"/>
    </xf>
    <xf numFmtId="4" fontId="27" fillId="6" borderId="49" xfId="0" applyNumberFormat="1" applyFont="1" applyFill="1" applyBorder="1" applyAlignment="1">
      <alignment horizontal="center" vertical="center"/>
    </xf>
    <xf numFmtId="172" fontId="27" fillId="6" borderId="6" xfId="0" applyNumberFormat="1" applyFont="1" applyFill="1" applyBorder="1" applyAlignment="1">
      <alignment horizontal="center" vertical="center"/>
    </xf>
    <xf numFmtId="0" fontId="28" fillId="7" borderId="50" xfId="0" applyFont="1" applyFill="1" applyBorder="1" applyAlignment="1">
      <alignment horizontal="center" vertical="center"/>
    </xf>
    <xf numFmtId="172" fontId="28" fillId="7" borderId="48" xfId="0" applyNumberFormat="1" applyFont="1" applyFill="1" applyBorder="1" applyAlignment="1">
      <alignment horizontal="center" vertical="center"/>
    </xf>
    <xf numFmtId="4" fontId="28" fillId="6" borderId="48" xfId="0" applyNumberFormat="1" applyFont="1" applyFill="1" applyBorder="1" applyAlignment="1">
      <alignment horizontal="center" vertical="center"/>
    </xf>
    <xf numFmtId="4" fontId="28" fillId="6" borderId="6" xfId="0" applyNumberFormat="1" applyFont="1" applyFill="1" applyBorder="1" applyAlignment="1">
      <alignment horizontal="center" vertical="center"/>
    </xf>
    <xf numFmtId="0" fontId="28" fillId="7" borderId="48" xfId="0" applyFont="1" applyFill="1" applyBorder="1" applyAlignment="1">
      <alignment horizontal="left" vertical="center" wrapText="1"/>
    </xf>
    <xf numFmtId="173" fontId="28" fillId="7" borderId="48" xfId="0" applyNumberFormat="1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172" fontId="28" fillId="6" borderId="48" xfId="0" applyNumberFormat="1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3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35" fillId="14" borderId="56" xfId="0" applyFont="1" applyFill="1" applyBorder="1" applyAlignment="1">
      <alignment horizontal="center" vertical="center"/>
    </xf>
    <xf numFmtId="0" fontId="34" fillId="14" borderId="56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center" vertical="center" textRotation="90"/>
    </xf>
    <xf numFmtId="0" fontId="36" fillId="6" borderId="6" xfId="0" applyFont="1" applyFill="1" applyBorder="1"/>
    <xf numFmtId="0" fontId="6" fillId="6" borderId="5" xfId="0" applyFont="1" applyFill="1" applyBorder="1"/>
    <xf numFmtId="0" fontId="6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shrinkToFit="1"/>
    </xf>
    <xf numFmtId="0" fontId="7" fillId="8" borderId="20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center"/>
    </xf>
    <xf numFmtId="165" fontId="6" fillId="8" borderId="20" xfId="0" applyNumberFormat="1" applyFont="1" applyFill="1" applyBorder="1" applyAlignment="1">
      <alignment horizontal="center"/>
    </xf>
    <xf numFmtId="165" fontId="7" fillId="8" borderId="20" xfId="0" applyNumberFormat="1" applyFont="1" applyFill="1" applyBorder="1" applyAlignment="1">
      <alignment horizontal="center"/>
    </xf>
    <xf numFmtId="166" fontId="7" fillId="8" borderId="20" xfId="0" applyNumberFormat="1" applyFont="1" applyFill="1" applyBorder="1" applyAlignment="1">
      <alignment horizontal="center" vertical="top"/>
    </xf>
    <xf numFmtId="4" fontId="6" fillId="8" borderId="20" xfId="0" applyNumberFormat="1" applyFont="1" applyFill="1" applyBorder="1" applyAlignment="1">
      <alignment horizontal="right"/>
    </xf>
    <xf numFmtId="4" fontId="7" fillId="8" borderId="20" xfId="0" applyNumberFormat="1" applyFont="1" applyFill="1" applyBorder="1" applyAlignment="1">
      <alignment horizontal="right"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/>
    <xf numFmtId="0" fontId="11" fillId="6" borderId="5" xfId="0" applyFont="1" applyFill="1" applyBorder="1" applyAlignment="1">
      <alignment horizontal="right" vertical="center"/>
    </xf>
    <xf numFmtId="49" fontId="6" fillId="6" borderId="6" xfId="0" applyNumberFormat="1" applyFont="1" applyFill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shrinkToFit="1"/>
    </xf>
    <xf numFmtId="0" fontId="11" fillId="0" borderId="5" xfId="0" applyFont="1" applyBorder="1" applyAlignment="1">
      <alignment horizontal="left"/>
    </xf>
    <xf numFmtId="165" fontId="11" fillId="0" borderId="5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center" vertical="top"/>
    </xf>
    <xf numFmtId="0" fontId="11" fillId="6" borderId="5" xfId="0" applyFont="1" applyFill="1" applyBorder="1" applyAlignment="1">
      <alignment horizontal="left" vertical="center"/>
    </xf>
    <xf numFmtId="4" fontId="6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shrinkToFit="1"/>
    </xf>
    <xf numFmtId="0" fontId="6" fillId="6" borderId="6" xfId="0" applyFont="1" applyFill="1" applyBorder="1" applyAlignment="1">
      <alignment horizontal="left"/>
    </xf>
    <xf numFmtId="0" fontId="7" fillId="6" borderId="22" xfId="0" applyFont="1" applyFill="1" applyBorder="1"/>
    <xf numFmtId="165" fontId="6" fillId="6" borderId="16" xfId="0" applyNumberFormat="1" applyFont="1" applyFill="1" applyBorder="1" applyAlignment="1">
      <alignment horizontal="center"/>
    </xf>
    <xf numFmtId="165" fontId="7" fillId="13" borderId="5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shrinkToFit="1"/>
    </xf>
    <xf numFmtId="0" fontId="7" fillId="6" borderId="5" xfId="0" applyFont="1" applyFill="1" applyBorder="1" applyAlignment="1">
      <alignment horizontal="left"/>
    </xf>
    <xf numFmtId="165" fontId="7" fillId="6" borderId="5" xfId="0" applyNumberFormat="1" applyFont="1" applyFill="1" applyBorder="1" applyAlignment="1">
      <alignment horizontal="center"/>
    </xf>
    <xf numFmtId="166" fontId="7" fillId="6" borderId="5" xfId="0" applyNumberFormat="1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shrinkToFit="1"/>
    </xf>
    <xf numFmtId="165" fontId="11" fillId="6" borderId="5" xfId="0" applyNumberFormat="1" applyFont="1" applyFill="1" applyBorder="1" applyAlignment="1">
      <alignment horizontal="center"/>
    </xf>
    <xf numFmtId="166" fontId="11" fillId="6" borderId="5" xfId="0" applyNumberFormat="1" applyFont="1" applyFill="1" applyBorder="1" applyAlignment="1">
      <alignment horizontal="center" vertical="top"/>
    </xf>
    <xf numFmtId="4" fontId="11" fillId="6" borderId="5" xfId="0" applyNumberFormat="1" applyFont="1" applyFill="1" applyBorder="1" applyAlignment="1">
      <alignment horizontal="right"/>
    </xf>
    <xf numFmtId="0" fontId="11" fillId="6" borderId="5" xfId="0" applyFont="1" applyFill="1" applyBorder="1" applyAlignment="1">
      <alignment horizontal="left"/>
    </xf>
    <xf numFmtId="165" fontId="11" fillId="6" borderId="5" xfId="0" applyNumberFormat="1" applyFont="1" applyFill="1" applyBorder="1" applyAlignment="1">
      <alignment horizontal="right"/>
    </xf>
    <xf numFmtId="165" fontId="7" fillId="6" borderId="6" xfId="0" applyNumberFormat="1" applyFont="1" applyFill="1" applyBorder="1" applyAlignment="1">
      <alignment horizontal="center"/>
    </xf>
    <xf numFmtId="175" fontId="6" fillId="6" borderId="6" xfId="0" applyNumberFormat="1" applyFont="1" applyFill="1" applyBorder="1"/>
    <xf numFmtId="0" fontId="7" fillId="6" borderId="21" xfId="0" applyFont="1" applyFill="1" applyBorder="1"/>
    <xf numFmtId="0" fontId="7" fillId="6" borderId="22" xfId="0" applyFont="1" applyFill="1" applyBorder="1" applyAlignment="1">
      <alignment shrinkToFit="1"/>
    </xf>
    <xf numFmtId="0" fontId="7" fillId="6" borderId="16" xfId="0" applyFont="1" applyFill="1" applyBorder="1"/>
    <xf numFmtId="166" fontId="6" fillId="6" borderId="5" xfId="0" applyNumberFormat="1" applyFont="1" applyFill="1" applyBorder="1" applyAlignment="1">
      <alignment horizontal="center" vertical="top"/>
    </xf>
    <xf numFmtId="165" fontId="11" fillId="6" borderId="5" xfId="0" applyNumberFormat="1" applyFont="1" applyFill="1" applyBorder="1"/>
    <xf numFmtId="166" fontId="11" fillId="6" borderId="5" xfId="0" applyNumberFormat="1" applyFont="1" applyFill="1" applyBorder="1" applyAlignment="1">
      <alignment vertical="top"/>
    </xf>
    <xf numFmtId="10" fontId="11" fillId="6" borderId="5" xfId="0" applyNumberFormat="1" applyFont="1" applyFill="1" applyBorder="1" applyAlignment="1">
      <alignment horizontal="center" vertical="center"/>
    </xf>
    <xf numFmtId="10" fontId="11" fillId="15" borderId="5" xfId="0" applyNumberFormat="1" applyFont="1" applyFill="1" applyBorder="1" applyAlignment="1">
      <alignment horizontal="center" vertical="center"/>
    </xf>
    <xf numFmtId="176" fontId="7" fillId="13" borderId="5" xfId="0" applyNumberFormat="1" applyFont="1" applyFill="1" applyBorder="1" applyAlignment="1">
      <alignment horizontal="center"/>
    </xf>
    <xf numFmtId="0" fontId="0" fillId="6" borderId="6" xfId="0" applyFont="1" applyFill="1" applyBorder="1"/>
    <xf numFmtId="0" fontId="23" fillId="6" borderId="6" xfId="0" applyFont="1" applyFill="1" applyBorder="1" applyAlignment="1">
      <alignment horizontal="center" vertical="center"/>
    </xf>
    <xf numFmtId="0" fontId="39" fillId="13" borderId="70" xfId="0" applyFont="1" applyFill="1" applyBorder="1" applyAlignment="1">
      <alignment horizontal="center" vertical="center" wrapText="1"/>
    </xf>
    <xf numFmtId="0" fontId="41" fillId="13" borderId="70" xfId="0" applyFont="1" applyFill="1" applyBorder="1" applyAlignment="1">
      <alignment horizontal="left" vertical="center" wrapText="1"/>
    </xf>
    <xf numFmtId="10" fontId="42" fillId="0" borderId="70" xfId="0" applyNumberFormat="1" applyFont="1" applyBorder="1" applyAlignment="1">
      <alignment horizontal="center" vertical="center" wrapText="1"/>
    </xf>
    <xf numFmtId="10" fontId="43" fillId="0" borderId="70" xfId="0" applyNumberFormat="1" applyFont="1" applyBorder="1" applyAlignment="1">
      <alignment horizontal="center" vertical="center" wrapText="1"/>
    </xf>
    <xf numFmtId="10" fontId="43" fillId="8" borderId="70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top"/>
    </xf>
    <xf numFmtId="0" fontId="44" fillId="6" borderId="5" xfId="0" applyFont="1" applyFill="1" applyBorder="1" applyAlignment="1">
      <alignment horizontal="center" wrapText="1"/>
    </xf>
    <xf numFmtId="0" fontId="41" fillId="13" borderId="70" xfId="0" applyFont="1" applyFill="1" applyBorder="1" applyAlignment="1">
      <alignment vertical="center" wrapText="1"/>
    </xf>
    <xf numFmtId="0" fontId="45" fillId="6" borderId="5" xfId="0" applyFont="1" applyFill="1" applyBorder="1" applyAlignment="1">
      <alignment wrapText="1"/>
    </xf>
    <xf numFmtId="10" fontId="46" fillId="0" borderId="5" xfId="0" applyNumberFormat="1" applyFont="1" applyBorder="1" applyAlignment="1">
      <alignment horizontal="center" vertical="center" wrapText="1"/>
    </xf>
    <xf numFmtId="10" fontId="23" fillId="0" borderId="5" xfId="0" applyNumberFormat="1" applyFont="1" applyBorder="1" applyAlignment="1">
      <alignment horizontal="center" vertical="center" wrapText="1"/>
    </xf>
    <xf numFmtId="0" fontId="45" fillId="7" borderId="5" xfId="0" applyFont="1" applyFill="1" applyBorder="1" applyAlignment="1">
      <alignment wrapText="1"/>
    </xf>
    <xf numFmtId="10" fontId="46" fillId="7" borderId="5" xfId="0" applyNumberFormat="1" applyFont="1" applyFill="1" applyBorder="1" applyAlignment="1">
      <alignment horizontal="center" vertical="center" wrapText="1"/>
    </xf>
    <xf numFmtId="10" fontId="23" fillId="7" borderId="5" xfId="0" applyNumberFormat="1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/>
    </xf>
    <xf numFmtId="0" fontId="41" fillId="6" borderId="6" xfId="0" applyFont="1" applyFill="1" applyBorder="1" applyAlignment="1">
      <alignment horizontal="left" vertical="center" wrapText="1"/>
    </xf>
    <xf numFmtId="0" fontId="39" fillId="13" borderId="20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wrapText="1"/>
    </xf>
    <xf numFmtId="10" fontId="43" fillId="0" borderId="5" xfId="0" applyNumberFormat="1" applyFont="1" applyBorder="1" applyAlignment="1">
      <alignment horizontal="center" vertical="center" wrapText="1"/>
    </xf>
    <xf numFmtId="10" fontId="43" fillId="6" borderId="6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/>
    <xf numFmtId="0" fontId="45" fillId="6" borderId="18" xfId="0" applyFont="1" applyFill="1" applyBorder="1"/>
    <xf numFmtId="0" fontId="45" fillId="6" borderId="6" xfId="0" applyFont="1" applyFill="1" applyBorder="1"/>
    <xf numFmtId="0" fontId="45" fillId="6" borderId="19" xfId="0" applyFont="1" applyFill="1" applyBorder="1"/>
    <xf numFmtId="0" fontId="45" fillId="6" borderId="18" xfId="0" applyFont="1" applyFill="1" applyBorder="1" applyAlignment="1">
      <alignment horizontal="left"/>
    </xf>
    <xf numFmtId="0" fontId="45" fillId="6" borderId="6" xfId="0" applyFont="1" applyFill="1" applyBorder="1" applyAlignment="1">
      <alignment horizontal="left"/>
    </xf>
    <xf numFmtId="0" fontId="23" fillId="6" borderId="5" xfId="0" applyFont="1" applyFill="1" applyBorder="1" applyAlignment="1">
      <alignment wrapText="1"/>
    </xf>
    <xf numFmtId="10" fontId="39" fillId="0" borderId="5" xfId="0" applyNumberFormat="1" applyFont="1" applyBorder="1" applyAlignment="1">
      <alignment horizontal="center" vertical="center" wrapText="1"/>
    </xf>
    <xf numFmtId="0" fontId="45" fillId="6" borderId="18" xfId="0" applyFont="1" applyFill="1" applyBorder="1" applyAlignment="1">
      <alignment wrapText="1"/>
    </xf>
    <xf numFmtId="10" fontId="23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6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center"/>
    </xf>
    <xf numFmtId="0" fontId="2" fillId="0" borderId="17" xfId="0" applyFont="1" applyBorder="1"/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vertical="center" wrapText="1"/>
    </xf>
    <xf numFmtId="0" fontId="2" fillId="0" borderId="25" xfId="0" applyFont="1" applyBorder="1"/>
    <xf numFmtId="0" fontId="10" fillId="9" borderId="1" xfId="0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center"/>
    </xf>
    <xf numFmtId="0" fontId="17" fillId="6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3" xfId="0" applyFont="1" applyBorder="1"/>
    <xf numFmtId="0" fontId="18" fillId="10" borderId="2" xfId="0" applyFont="1" applyFill="1" applyBorder="1" applyAlignment="1">
      <alignment horizontal="right" vertical="center"/>
    </xf>
    <xf numFmtId="0" fontId="18" fillId="10" borderId="8" xfId="0" applyFont="1" applyFill="1" applyBorder="1" applyAlignment="1">
      <alignment horizontal="right" vertical="center"/>
    </xf>
    <xf numFmtId="0" fontId="21" fillId="6" borderId="26" xfId="0" applyFont="1" applyFill="1" applyBorder="1" applyAlignment="1">
      <alignment horizontal="center"/>
    </xf>
    <xf numFmtId="0" fontId="22" fillId="10" borderId="30" xfId="0" applyFont="1" applyFill="1" applyBorder="1" applyAlignment="1">
      <alignment horizontal="left" vertical="center"/>
    </xf>
    <xf numFmtId="0" fontId="2" fillId="0" borderId="31" xfId="0" applyFont="1" applyBorder="1"/>
    <xf numFmtId="0" fontId="2" fillId="0" borderId="32" xfId="0" applyFont="1" applyBorder="1"/>
    <xf numFmtId="167" fontId="6" fillId="7" borderId="15" xfId="0" applyNumberFormat="1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9" xfId="0" applyFont="1" applyBorder="1"/>
    <xf numFmtId="167" fontId="6" fillId="6" borderId="35" xfId="0" applyNumberFormat="1" applyFont="1" applyFill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/>
    </xf>
    <xf numFmtId="10" fontId="6" fillId="7" borderId="15" xfId="0" applyNumberFormat="1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7" fillId="6" borderId="1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6" fillId="9" borderId="1" xfId="0" applyFont="1" applyFill="1" applyBorder="1" applyAlignment="1">
      <alignment vertical="center" wrapText="1"/>
    </xf>
    <xf numFmtId="167" fontId="6" fillId="7" borderId="1" xfId="0" applyNumberFormat="1" applyFont="1" applyFill="1" applyBorder="1" applyAlignment="1">
      <alignment vertical="center"/>
    </xf>
    <xf numFmtId="0" fontId="7" fillId="13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6" fillId="2" borderId="1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left" vertical="center"/>
    </xf>
    <xf numFmtId="0" fontId="27" fillId="6" borderId="15" xfId="0" applyFont="1" applyFill="1" applyBorder="1" applyAlignment="1">
      <alignment horizontal="center" vertical="center"/>
    </xf>
    <xf numFmtId="171" fontId="27" fillId="6" borderId="15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46" xfId="0" applyFont="1" applyFill="1" applyBorder="1" applyAlignment="1">
      <alignment horizontal="left" vertical="center" wrapText="1"/>
    </xf>
    <xf numFmtId="0" fontId="2" fillId="0" borderId="47" xfId="0" applyFont="1" applyBorder="1"/>
    <xf numFmtId="0" fontId="27" fillId="6" borderId="1" xfId="0" quotePrefix="1" applyFont="1" applyFill="1" applyBorder="1" applyAlignment="1">
      <alignment horizontal="left" vertical="center"/>
    </xf>
    <xf numFmtId="0" fontId="31" fillId="2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23" fillId="6" borderId="28" xfId="0" applyFont="1" applyFill="1" applyBorder="1" applyAlignment="1">
      <alignment horizontal="center" vertical="center" textRotation="90" wrapText="1"/>
    </xf>
    <xf numFmtId="0" fontId="2" fillId="0" borderId="57" xfId="0" applyFont="1" applyBorder="1"/>
    <xf numFmtId="0" fontId="2" fillId="0" borderId="24" xfId="0" applyFont="1" applyBorder="1"/>
    <xf numFmtId="0" fontId="26" fillId="2" borderId="51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/>
    </xf>
    <xf numFmtId="0" fontId="2" fillId="0" borderId="55" xfId="0" applyFont="1" applyBorder="1"/>
    <xf numFmtId="164" fontId="7" fillId="7" borderId="1" xfId="0" applyNumberFormat="1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164" fontId="6" fillId="6" borderId="7" xfId="0" applyNumberFormat="1" applyFont="1" applyFill="1" applyBorder="1" applyAlignment="1">
      <alignment horizontal="center" vertical="center" wrapText="1"/>
    </xf>
    <xf numFmtId="17" fontId="6" fillId="6" borderId="15" xfId="0" applyNumberFormat="1" applyFont="1" applyFill="1" applyBorder="1" applyAlignment="1">
      <alignment horizontal="center"/>
    </xf>
    <xf numFmtId="17" fontId="6" fillId="6" borderId="1" xfId="0" applyNumberFormat="1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wrapText="1"/>
    </xf>
    <xf numFmtId="10" fontId="9" fillId="16" borderId="15" xfId="0" applyNumberFormat="1" applyFont="1" applyFill="1" applyBorder="1" applyAlignment="1">
      <alignment horizontal="center" vertical="center"/>
    </xf>
    <xf numFmtId="165" fontId="9" fillId="13" borderId="15" xfId="0" applyNumberFormat="1" applyFont="1" applyFill="1" applyBorder="1" applyAlignment="1">
      <alignment horizontal="center" vertical="center"/>
    </xf>
    <xf numFmtId="0" fontId="39" fillId="13" borderId="62" xfId="0" applyFont="1" applyFill="1" applyBorder="1" applyAlignment="1">
      <alignment horizontal="center" vertical="center" wrapText="1"/>
    </xf>
    <xf numFmtId="0" fontId="2" fillId="0" borderId="63" xfId="0" applyFont="1" applyBorder="1"/>
    <xf numFmtId="0" fontId="2" fillId="0" borderId="64" xfId="0" applyFont="1" applyBorder="1"/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40" fillId="13" borderId="62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0" fontId="38" fillId="13" borderId="61" xfId="0" applyFont="1" applyFill="1" applyBorder="1" applyAlignment="1">
      <alignment horizontal="center" vertical="center" wrapText="1"/>
    </xf>
    <xf numFmtId="0" fontId="2" fillId="0" borderId="65" xfId="0" applyFont="1" applyBorder="1"/>
    <xf numFmtId="0" fontId="2" fillId="0" borderId="69" xfId="0" applyFont="1" applyBorder="1"/>
    <xf numFmtId="0" fontId="40" fillId="8" borderId="6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shrinkToFit="1"/>
    </xf>
    <xf numFmtId="0" fontId="44" fillId="6" borderId="15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wrapText="1"/>
    </xf>
    <xf numFmtId="0" fontId="40" fillId="13" borderId="7" xfId="0" applyFont="1" applyFill="1" applyBorder="1" applyAlignment="1">
      <alignment horizontal="center" vertical="center"/>
    </xf>
    <xf numFmtId="0" fontId="45" fillId="6" borderId="71" xfId="0" applyFont="1" applyFill="1" applyBorder="1" applyAlignment="1">
      <alignment horizontal="left"/>
    </xf>
    <xf numFmtId="0" fontId="47" fillId="6" borderId="71" xfId="0" applyFont="1" applyFill="1" applyBorder="1" applyAlignment="1">
      <alignment horizontal="left" wrapText="1"/>
    </xf>
    <xf numFmtId="0" fontId="2" fillId="0" borderId="72" xfId="0" applyFont="1" applyBorder="1"/>
    <xf numFmtId="0" fontId="45" fillId="6" borderId="71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horizontal="left" wrapText="1"/>
    </xf>
    <xf numFmtId="0" fontId="44" fillId="6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104775</xdr:colOff>
      <xdr:row>1</xdr:row>
      <xdr:rowOff>47625</xdr:rowOff>
    </xdr:from>
    <xdr:ext cx="647700" cy="676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23</xdr:row>
      <xdr:rowOff>133350</xdr:rowOff>
    </xdr:from>
    <xdr:ext cx="5133975" cy="7048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NAPI-COMP-N-DES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PI-COMP-N-DES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7"/>
  <sheetViews>
    <sheetView workbookViewId="0">
      <selection activeCell="P19" sqref="P19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</cols>
  <sheetData>
    <row r="1" spans="1:14" ht="24.75" customHeight="1">
      <c r="A1" s="272" t="s">
        <v>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</row>
    <row r="2" spans="1:14" ht="39.75" customHeight="1">
      <c r="A2" s="275" t="s">
        <v>38</v>
      </c>
      <c r="B2" s="273"/>
      <c r="C2" s="273"/>
      <c r="D2" s="274"/>
      <c r="E2" s="276" t="s">
        <v>39</v>
      </c>
      <c r="F2" s="273"/>
      <c r="G2" s="273"/>
      <c r="H2" s="273"/>
      <c r="I2" s="274"/>
      <c r="J2" s="277" t="s">
        <v>40</v>
      </c>
      <c r="K2" s="278"/>
      <c r="L2" s="278"/>
      <c r="M2" s="279"/>
      <c r="N2" s="14"/>
    </row>
    <row r="3" spans="1:14" ht="43.5" customHeight="1">
      <c r="A3" s="275" t="s">
        <v>41</v>
      </c>
      <c r="B3" s="273"/>
      <c r="C3" s="273"/>
      <c r="D3" s="274"/>
      <c r="E3" s="276" t="s">
        <v>42</v>
      </c>
      <c r="F3" s="273"/>
      <c r="G3" s="273"/>
      <c r="H3" s="273"/>
      <c r="I3" s="274"/>
      <c r="J3" s="280"/>
      <c r="K3" s="281"/>
      <c r="L3" s="281"/>
      <c r="M3" s="282"/>
      <c r="N3" s="14"/>
    </row>
    <row r="4" spans="1:14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</row>
    <row r="5" spans="1:14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</row>
    <row r="7" spans="1:14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6"/>
      <c r="N7" s="14"/>
    </row>
    <row r="8" spans="1:14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</row>
    <row r="9" spans="1:14" ht="27.75" customHeight="1">
      <c r="A9" s="19">
        <v>1</v>
      </c>
      <c r="B9" s="20"/>
      <c r="C9" s="20"/>
      <c r="D9" s="20"/>
      <c r="E9" s="21" t="s">
        <v>59</v>
      </c>
      <c r="F9" s="22"/>
      <c r="G9" s="23"/>
      <c r="H9" s="23"/>
      <c r="I9" s="23"/>
      <c r="J9" s="23"/>
      <c r="K9" s="292"/>
      <c r="L9" s="274"/>
      <c r="M9" s="24"/>
      <c r="N9" s="14"/>
    </row>
    <row r="10" spans="1:14" ht="12.75" customHeight="1">
      <c r="A10" s="25" t="s">
        <v>60</v>
      </c>
      <c r="B10" s="25" t="s">
        <v>61</v>
      </c>
      <c r="C10" s="26" t="s">
        <v>62</v>
      </c>
      <c r="D10" s="25">
        <v>93568</v>
      </c>
      <c r="E10" s="27" t="str">
        <f>VLOOKUP(D10,INSUMOS!$A$4:$C$5131,2,FALSE)</f>
        <v>ENGENHEIRO SENIOR COM ENCARGOS COMPLEMENTARES</v>
      </c>
      <c r="F10" s="28" t="s">
        <v>63</v>
      </c>
      <c r="G10" s="29"/>
      <c r="H10" s="29"/>
      <c r="I10" s="29"/>
      <c r="J10" s="30">
        <f t="shared" ref="J10:J13" si="0">(I10*H10*G10)/176</f>
        <v>0</v>
      </c>
      <c r="K10" s="293"/>
      <c r="L10" s="274"/>
      <c r="M10" s="31">
        <f t="shared" ref="M10:M13" si="1">K10*J10</f>
        <v>0</v>
      </c>
      <c r="N10" s="14"/>
    </row>
    <row r="11" spans="1:14" ht="12.75" customHeight="1">
      <c r="A11" s="25" t="s">
        <v>64</v>
      </c>
      <c r="B11" s="25" t="s">
        <v>61</v>
      </c>
      <c r="C11" s="26" t="s">
        <v>62</v>
      </c>
      <c r="D11" s="28">
        <v>93567</v>
      </c>
      <c r="E11" s="27" t="str">
        <f>VLOOKUP(D11,INSUMOS!$A$4:$C$5131,2,FALSE)</f>
        <v>ENGENHEIRO PLENO COM ENCARGOS COMPLEMENTARES</v>
      </c>
      <c r="F11" s="28" t="s">
        <v>63</v>
      </c>
      <c r="G11" s="29"/>
      <c r="H11" s="29"/>
      <c r="I11" s="29"/>
      <c r="J11" s="30">
        <f t="shared" si="0"/>
        <v>0</v>
      </c>
      <c r="K11" s="293"/>
      <c r="L11" s="274"/>
      <c r="M11" s="31">
        <f t="shared" si="1"/>
        <v>0</v>
      </c>
      <c r="N11" s="14"/>
    </row>
    <row r="12" spans="1:14" ht="12.75" customHeight="1">
      <c r="A12" s="25" t="s">
        <v>65</v>
      </c>
      <c r="B12" s="25" t="s">
        <v>66</v>
      </c>
      <c r="C12" s="26" t="s">
        <v>62</v>
      </c>
      <c r="D12" s="28">
        <v>93561</v>
      </c>
      <c r="E12" s="27" t="str">
        <f>VLOOKUP(D12,INSUMOS!$A$4:$C$5131,2,FALSE)</f>
        <v>DESENHISTA PROJETISTA COM ENCARGOS COMPLEMENTARES</v>
      </c>
      <c r="F12" s="28" t="s">
        <v>63</v>
      </c>
      <c r="G12" s="29"/>
      <c r="H12" s="29"/>
      <c r="I12" s="29"/>
      <c r="J12" s="30">
        <f t="shared" si="0"/>
        <v>0</v>
      </c>
      <c r="K12" s="293"/>
      <c r="L12" s="274"/>
      <c r="M12" s="31">
        <f t="shared" si="1"/>
        <v>0</v>
      </c>
      <c r="N12" s="32"/>
    </row>
    <row r="13" spans="1:14" ht="12.75" customHeight="1">
      <c r="A13" s="25" t="s">
        <v>67</v>
      </c>
      <c r="B13" s="25" t="s">
        <v>66</v>
      </c>
      <c r="C13" s="26" t="s">
        <v>62</v>
      </c>
      <c r="D13" s="28">
        <v>93560</v>
      </c>
      <c r="E13" s="27" t="str">
        <f>VLOOKUP(D13,INSUMOS!$A$4:$C$5131,2,FALSE)</f>
        <v>DESENHISTA COPISTA COM ENCARGOS COMPLEMENTARES</v>
      </c>
      <c r="F13" s="28" t="s">
        <v>63</v>
      </c>
      <c r="G13" s="29"/>
      <c r="H13" s="29"/>
      <c r="I13" s="29"/>
      <c r="J13" s="30">
        <f t="shared" si="0"/>
        <v>0</v>
      </c>
      <c r="K13" s="293"/>
      <c r="L13" s="274"/>
      <c r="M13" s="31">
        <f t="shared" si="1"/>
        <v>0</v>
      </c>
      <c r="N13" s="32"/>
    </row>
    <row r="14" spans="1:14" ht="15" customHeight="1">
      <c r="A14" s="19">
        <v>3</v>
      </c>
      <c r="B14" s="20"/>
      <c r="C14" s="20"/>
      <c r="D14" s="20"/>
      <c r="E14" s="21" t="s">
        <v>68</v>
      </c>
      <c r="F14" s="22"/>
      <c r="G14" s="23"/>
      <c r="H14" s="23"/>
      <c r="I14" s="23"/>
      <c r="J14" s="33"/>
      <c r="K14" s="292"/>
      <c r="L14" s="274"/>
      <c r="M14" s="23"/>
      <c r="N14" s="14"/>
    </row>
    <row r="15" spans="1:14" ht="12.75" customHeight="1">
      <c r="A15" s="25" t="s">
        <v>69</v>
      </c>
      <c r="B15" s="25" t="s">
        <v>61</v>
      </c>
      <c r="C15" s="26" t="s">
        <v>62</v>
      </c>
      <c r="D15" s="28">
        <v>93565</v>
      </c>
      <c r="E15" s="27" t="str">
        <f>VLOOKUP(D15,INSUMOS!$A$4:$C$5131,2,FALSE)</f>
        <v>ENGENHEIRO JUNIOR COM ENCARGOS COMPLEMENTARES</v>
      </c>
      <c r="F15" s="28" t="s">
        <v>63</v>
      </c>
      <c r="G15" s="29"/>
      <c r="H15" s="29"/>
      <c r="I15" s="29"/>
      <c r="J15" s="30">
        <f>(I15*H15*G15)/176</f>
        <v>0</v>
      </c>
      <c r="K15" s="293"/>
      <c r="L15" s="274"/>
      <c r="M15" s="31">
        <f>K15*J15</f>
        <v>0</v>
      </c>
      <c r="N15" s="14"/>
    </row>
    <row r="16" spans="1:14" ht="15" customHeight="1">
      <c r="A16" s="19">
        <v>4</v>
      </c>
      <c r="B16" s="20"/>
      <c r="C16" s="20"/>
      <c r="D16" s="20"/>
      <c r="E16" s="21" t="s">
        <v>70</v>
      </c>
      <c r="F16" s="22"/>
      <c r="G16" s="23"/>
      <c r="H16" s="23"/>
      <c r="I16" s="23"/>
      <c r="J16" s="33"/>
      <c r="K16" s="292"/>
      <c r="L16" s="274"/>
      <c r="M16" s="23"/>
      <c r="N16" s="14"/>
    </row>
    <row r="17" spans="1:14" ht="12.75" customHeight="1">
      <c r="A17" s="25" t="s">
        <v>71</v>
      </c>
      <c r="B17" s="25" t="s">
        <v>61</v>
      </c>
      <c r="C17" s="26" t="s">
        <v>62</v>
      </c>
      <c r="D17" s="25">
        <v>93568</v>
      </c>
      <c r="E17" s="27" t="str">
        <f>VLOOKUP(D17,INSUMOS!$A$4:$C$5131,2,FALSE)</f>
        <v>ENGENHEIRO SENIOR COM ENCARGOS COMPLEMENTARES</v>
      </c>
      <c r="F17" s="28" t="s">
        <v>63</v>
      </c>
      <c r="G17" s="29"/>
      <c r="H17" s="29"/>
      <c r="I17" s="29"/>
      <c r="J17" s="30">
        <f t="shared" ref="J17:J18" si="2">(I17*H17*G17)/176</f>
        <v>0</v>
      </c>
      <c r="K17" s="293"/>
      <c r="L17" s="274"/>
      <c r="M17" s="31">
        <f t="shared" ref="M17:M18" si="3">K17*J17</f>
        <v>0</v>
      </c>
      <c r="N17" s="14"/>
    </row>
    <row r="18" spans="1:14" ht="12.75" customHeight="1">
      <c r="A18" s="25" t="s">
        <v>72</v>
      </c>
      <c r="B18" s="25" t="s">
        <v>61</v>
      </c>
      <c r="C18" s="26" t="s">
        <v>62</v>
      </c>
      <c r="D18" s="28">
        <v>93565</v>
      </c>
      <c r="E18" s="27" t="str">
        <f>VLOOKUP(D18,INSUMOS!$A$4:$C$5131,2,FALSE)</f>
        <v>ENGENHEIRO JUNIOR COM ENCARGOS COMPLEMENTARES</v>
      </c>
      <c r="F18" s="34" t="s">
        <v>63</v>
      </c>
      <c r="G18" s="29"/>
      <c r="H18" s="29"/>
      <c r="I18" s="29"/>
      <c r="J18" s="30">
        <f t="shared" si="2"/>
        <v>0</v>
      </c>
      <c r="K18" s="293"/>
      <c r="L18" s="274"/>
      <c r="M18" s="31">
        <f t="shared" si="3"/>
        <v>0</v>
      </c>
      <c r="N18" s="14"/>
    </row>
    <row r="19" spans="1:14" ht="15" customHeight="1">
      <c r="A19" s="19">
        <v>5</v>
      </c>
      <c r="B19" s="20"/>
      <c r="C19" s="20"/>
      <c r="D19" s="20"/>
      <c r="E19" s="21" t="s">
        <v>73</v>
      </c>
      <c r="F19" s="22"/>
      <c r="G19" s="35"/>
      <c r="H19" s="23"/>
      <c r="I19" s="23"/>
      <c r="J19" s="33"/>
      <c r="K19" s="292"/>
      <c r="L19" s="274"/>
      <c r="M19" s="23"/>
      <c r="N19" s="14"/>
    </row>
    <row r="20" spans="1:14" ht="12.75" customHeight="1">
      <c r="A20" s="25" t="s">
        <v>74</v>
      </c>
      <c r="B20" s="25" t="s">
        <v>66</v>
      </c>
      <c r="C20" s="26" t="s">
        <v>62</v>
      </c>
      <c r="D20" s="28">
        <v>93562</v>
      </c>
      <c r="E20" s="27" t="str">
        <f>VLOOKUP(D20,INSUMOS!$A$4:$C$5131,2,FALSE)</f>
        <v>AUXILIAR DE DESENHISTA COM ENCARGOS COMPLEMENTARES</v>
      </c>
      <c r="F20" s="34" t="s">
        <v>63</v>
      </c>
      <c r="G20" s="29"/>
      <c r="H20" s="29"/>
      <c r="I20" s="29"/>
      <c r="J20" s="30">
        <f>(I20*H20*G20)/176</f>
        <v>0</v>
      </c>
      <c r="K20" s="293"/>
      <c r="L20" s="274"/>
      <c r="M20" s="31">
        <f>K20*J20</f>
        <v>0</v>
      </c>
      <c r="N20" s="14"/>
    </row>
    <row r="21" spans="1:14" ht="7.5" customHeight="1">
      <c r="A21" s="14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 customHeight="1">
      <c r="A22" s="36" t="s">
        <v>75</v>
      </c>
      <c r="B22" s="294" t="s">
        <v>76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37">
        <f>SUM(M23:M24)</f>
        <v>0</v>
      </c>
      <c r="N22" s="14"/>
    </row>
    <row r="23" spans="1:14" ht="12.75" customHeight="1">
      <c r="A23" s="28" t="s">
        <v>77</v>
      </c>
      <c r="B23" s="295" t="s">
        <v>78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4"/>
      <c r="M23" s="38">
        <f>SUM(M9:M20)</f>
        <v>0</v>
      </c>
      <c r="N23" s="14"/>
    </row>
    <row r="24" spans="1:14" ht="12.75" customHeight="1">
      <c r="A24" s="28" t="s">
        <v>79</v>
      </c>
      <c r="B24" s="295" t="s">
        <v>80</v>
      </c>
      <c r="C24" s="273"/>
      <c r="D24" s="273"/>
      <c r="E24" s="273"/>
      <c r="F24" s="273"/>
      <c r="G24" s="273"/>
      <c r="H24" s="273"/>
      <c r="I24" s="273"/>
      <c r="J24" s="273"/>
      <c r="K24" s="274"/>
      <c r="L24" s="39"/>
      <c r="M24" s="38">
        <f>M23*L24</f>
        <v>0</v>
      </c>
      <c r="N24" s="14"/>
    </row>
    <row r="25" spans="1:14" ht="7.5" customHeight="1">
      <c r="A25" s="40"/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41"/>
      <c r="N25" s="14"/>
    </row>
    <row r="26" spans="1:14" ht="12.75" customHeight="1">
      <c r="A26" s="36" t="s">
        <v>81</v>
      </c>
      <c r="B26" s="294" t="s">
        <v>82</v>
      </c>
      <c r="C26" s="273"/>
      <c r="D26" s="273"/>
      <c r="E26" s="273"/>
      <c r="F26" s="273"/>
      <c r="G26" s="273"/>
      <c r="H26" s="273"/>
      <c r="I26" s="274"/>
      <c r="J26" s="42" t="s">
        <v>31</v>
      </c>
      <c r="K26" s="42" t="s">
        <v>83</v>
      </c>
      <c r="L26" s="42" t="s">
        <v>84</v>
      </c>
      <c r="M26" s="37">
        <f>SUM(M27:M31,)</f>
        <v>0</v>
      </c>
      <c r="N26" s="14"/>
    </row>
    <row r="27" spans="1:14" ht="12.75" customHeight="1">
      <c r="A27" s="28" t="s">
        <v>16</v>
      </c>
      <c r="B27" s="276" t="str">
        <f>VLOOKUP(A27,INSUMOS!$A$4:$C$1000,2,FALSE)</f>
        <v>TRANSPORTE AQUÁTICO - BARCO OU VOADEIRA</v>
      </c>
      <c r="C27" s="273"/>
      <c r="D27" s="273"/>
      <c r="E27" s="273"/>
      <c r="F27" s="273"/>
      <c r="G27" s="273"/>
      <c r="H27" s="273"/>
      <c r="I27" s="274"/>
      <c r="J27" s="25" t="str">
        <f>VLOOKUP(A27,INSUMOS!$A$4:$C$1000,3,FALSE)</f>
        <v>DIA</v>
      </c>
      <c r="K27" s="43"/>
      <c r="L27" s="44"/>
      <c r="M27" s="38">
        <f t="shared" ref="M27:M31" si="4">L27*K27</f>
        <v>0</v>
      </c>
      <c r="N27" s="14"/>
    </row>
    <row r="28" spans="1:14" ht="12.75" customHeight="1">
      <c r="A28" s="45" t="s">
        <v>19</v>
      </c>
      <c r="B28" s="276" t="str">
        <f>VLOOKUP(A28,INSUMOS!$A$4:$C$1000,2,FALSE)</f>
        <v>LEVANTAMENTO BATIMÉTRICO</v>
      </c>
      <c r="C28" s="273"/>
      <c r="D28" s="273"/>
      <c r="E28" s="273"/>
      <c r="F28" s="273"/>
      <c r="G28" s="273"/>
      <c r="H28" s="273"/>
      <c r="I28" s="274"/>
      <c r="J28" s="25" t="str">
        <f>VLOOKUP(A28,INSUMOS!$A$4:$C$1000,3,FALSE)</f>
        <v>ha</v>
      </c>
      <c r="K28" s="43"/>
      <c r="L28" s="44"/>
      <c r="M28" s="38">
        <f t="shared" si="4"/>
        <v>0</v>
      </c>
      <c r="N28" s="14"/>
    </row>
    <row r="29" spans="1:14" ht="12.75" customHeight="1">
      <c r="A29" s="28" t="s">
        <v>28</v>
      </c>
      <c r="B29" s="276" t="str">
        <f>VLOOKUP(A29,INSUMOS!$A$4:$C$1000,2,FALSE)</f>
        <v>DESPESAS DE VIAGEM, HOSPEDAGEM E LOCOMOÇÃO</v>
      </c>
      <c r="C29" s="273"/>
      <c r="D29" s="273"/>
      <c r="E29" s="273"/>
      <c r="F29" s="273"/>
      <c r="G29" s="273"/>
      <c r="H29" s="273"/>
      <c r="I29" s="274"/>
      <c r="J29" s="25" t="str">
        <f>VLOOKUP(A29,INSUMOS!$A$4:$C$1000,3,FALSE)</f>
        <v>UNIDADE</v>
      </c>
      <c r="K29" s="43"/>
      <c r="L29" s="44"/>
      <c r="M29" s="38">
        <f t="shared" si="4"/>
        <v>0</v>
      </c>
      <c r="N29" s="14"/>
    </row>
    <row r="30" spans="1:14" ht="12.75" customHeight="1">
      <c r="A30" s="28" t="s">
        <v>30</v>
      </c>
      <c r="B30" s="276" t="str">
        <f>VLOOKUP(A30,INSUMOS!$A$4:$C$1000,2,FALSE)</f>
        <v>VARREDURA A LASER (LASER SCANNING)</v>
      </c>
      <c r="C30" s="273"/>
      <c r="D30" s="273"/>
      <c r="E30" s="273"/>
      <c r="F30" s="273"/>
      <c r="G30" s="273"/>
      <c r="H30" s="273"/>
      <c r="I30" s="274"/>
      <c r="J30" s="25" t="str">
        <f>VLOOKUP(A30,INSUMOS!$A$4:$C$1000,3,FALSE)</f>
        <v>UNIDADE</v>
      </c>
      <c r="K30" s="43"/>
      <c r="L30" s="44"/>
      <c r="M30" s="38">
        <f t="shared" si="4"/>
        <v>0</v>
      </c>
      <c r="N30" s="14"/>
    </row>
    <row r="31" spans="1:14" ht="12.75" customHeight="1">
      <c r="A31" s="45" t="s">
        <v>33</v>
      </c>
      <c r="B31" s="276" t="str">
        <f>VLOOKUP(A31,INSUMOS!$A$4:$C$1000,2,FALSE)</f>
        <v>INSPEÇÃO VISUAL SUBAQUÁTICA (EQUIPE DE MERGULHO CONFORME NORMAM 15)</v>
      </c>
      <c r="C31" s="273"/>
      <c r="D31" s="273"/>
      <c r="E31" s="273"/>
      <c r="F31" s="273"/>
      <c r="G31" s="273"/>
      <c r="H31" s="273"/>
      <c r="I31" s="274"/>
      <c r="J31" s="25" t="str">
        <f>VLOOKUP(A31,INSUMOS!$A$4:$C$1000,3,FALSE)</f>
        <v>DIA</v>
      </c>
      <c r="K31" s="43"/>
      <c r="L31" s="44"/>
      <c r="M31" s="38">
        <f t="shared" si="4"/>
        <v>0</v>
      </c>
      <c r="N31" s="14"/>
    </row>
    <row r="32" spans="1:14" ht="12.75" customHeight="1">
      <c r="A32" s="297" t="s">
        <v>85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4"/>
      <c r="M32" s="37">
        <f>SUM(M22,M26)</f>
        <v>0</v>
      </c>
      <c r="N32" s="14"/>
    </row>
    <row r="33" spans="1:14" ht="7.5" customHeight="1">
      <c r="A33" s="40"/>
      <c r="B33" s="14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41"/>
      <c r="N33" s="14"/>
    </row>
    <row r="34" spans="1:14" ht="12.75" customHeight="1">
      <c r="A34" s="36" t="s">
        <v>86</v>
      </c>
      <c r="B34" s="294" t="s">
        <v>87</v>
      </c>
      <c r="C34" s="273"/>
      <c r="D34" s="273"/>
      <c r="E34" s="273"/>
      <c r="F34" s="273"/>
      <c r="G34" s="273"/>
      <c r="H34" s="273"/>
      <c r="I34" s="273"/>
      <c r="J34" s="273"/>
      <c r="K34" s="274"/>
      <c r="L34" s="46"/>
      <c r="M34" s="37">
        <f>M23*L34</f>
        <v>0</v>
      </c>
      <c r="N34" s="14"/>
    </row>
    <row r="35" spans="1:14" ht="12.75" customHeight="1">
      <c r="A35" s="36" t="s">
        <v>88</v>
      </c>
      <c r="B35" s="298" t="s">
        <v>89</v>
      </c>
      <c r="C35" s="273"/>
      <c r="D35" s="273"/>
      <c r="E35" s="273"/>
      <c r="F35" s="273"/>
      <c r="G35" s="273"/>
      <c r="H35" s="273"/>
      <c r="I35" s="273"/>
      <c r="J35" s="273"/>
      <c r="K35" s="274"/>
      <c r="L35" s="46"/>
      <c r="M35" s="37">
        <f>SUM(M22,M26,M34)*L35</f>
        <v>0</v>
      </c>
      <c r="N35" s="14"/>
    </row>
    <row r="36" spans="1:14" ht="12.75" customHeight="1">
      <c r="A36" s="36" t="s">
        <v>90</v>
      </c>
      <c r="B36" s="298" t="s">
        <v>91</v>
      </c>
      <c r="C36" s="273"/>
      <c r="D36" s="273"/>
      <c r="E36" s="273"/>
      <c r="F36" s="273"/>
      <c r="G36" s="273"/>
      <c r="H36" s="273"/>
      <c r="I36" s="273"/>
      <c r="J36" s="273"/>
      <c r="K36" s="274"/>
      <c r="L36" s="47">
        <f>SUM(L37:L39)</f>
        <v>0</v>
      </c>
      <c r="M36" s="37">
        <f>SUM(M37,M38,M39)</f>
        <v>0</v>
      </c>
      <c r="N36" s="14"/>
    </row>
    <row r="37" spans="1:14" ht="12.75" customHeight="1">
      <c r="A37" s="28" t="s">
        <v>92</v>
      </c>
      <c r="B37" s="296" t="s">
        <v>93</v>
      </c>
      <c r="C37" s="273"/>
      <c r="D37" s="273"/>
      <c r="E37" s="273"/>
      <c r="F37" s="273"/>
      <c r="G37" s="273"/>
      <c r="H37" s="273"/>
      <c r="I37" s="273"/>
      <c r="J37" s="273"/>
      <c r="K37" s="274"/>
      <c r="L37" s="39"/>
      <c r="M37" s="38">
        <f>(($M$32+$M$34+$M$35)/(1-L36))*L37</f>
        <v>0</v>
      </c>
      <c r="N37" s="14"/>
    </row>
    <row r="38" spans="1:14" ht="12.75" customHeight="1">
      <c r="A38" s="28" t="s">
        <v>94</v>
      </c>
      <c r="B38" s="296" t="s">
        <v>95</v>
      </c>
      <c r="C38" s="273"/>
      <c r="D38" s="273"/>
      <c r="E38" s="273"/>
      <c r="F38" s="273"/>
      <c r="G38" s="273"/>
      <c r="H38" s="273"/>
      <c r="I38" s="273"/>
      <c r="J38" s="273"/>
      <c r="K38" s="274"/>
      <c r="L38" s="39"/>
      <c r="M38" s="38">
        <f>(($M$32+$M$34+$M$35)/(1-L36))*L38</f>
        <v>0</v>
      </c>
      <c r="N38" s="14"/>
    </row>
    <row r="39" spans="1:14" ht="12.75" customHeight="1">
      <c r="A39" s="28" t="s">
        <v>96</v>
      </c>
      <c r="B39" s="296" t="s">
        <v>97</v>
      </c>
      <c r="C39" s="273"/>
      <c r="D39" s="273"/>
      <c r="E39" s="273"/>
      <c r="F39" s="273"/>
      <c r="G39" s="273"/>
      <c r="H39" s="273"/>
      <c r="I39" s="273"/>
      <c r="J39" s="273"/>
      <c r="K39" s="274"/>
      <c r="L39" s="39"/>
      <c r="M39" s="38">
        <f>(($M$32+$M$34+$M$35)/(1-L36))*L39</f>
        <v>0</v>
      </c>
      <c r="N39" s="14"/>
    </row>
    <row r="40" spans="1:14" ht="12.75" customHeight="1">
      <c r="A40" s="297" t="s">
        <v>98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>
        <f>SUM(M34,M35,M36)</f>
        <v>0</v>
      </c>
      <c r="N40" s="49"/>
    </row>
    <row r="41" spans="1:14" ht="7.5" customHeight="1">
      <c r="A41" s="50"/>
      <c r="B41" s="51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3"/>
      <c r="N41" s="14"/>
    </row>
    <row r="42" spans="1:14" ht="12.75" customHeight="1">
      <c r="A42" s="297" t="s">
        <v>99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4"/>
      <c r="M42" s="37">
        <f>TRUNC(M32+M40,2)</f>
        <v>0</v>
      </c>
      <c r="N42" s="14"/>
    </row>
    <row r="43" spans="1:14" ht="12.75" customHeight="1">
      <c r="A43" s="54"/>
      <c r="B43" s="54"/>
      <c r="C43" s="55"/>
      <c r="D43" s="54"/>
      <c r="E43" s="56"/>
      <c r="F43" s="32"/>
      <c r="G43" s="57"/>
      <c r="H43" s="57"/>
      <c r="I43" s="57"/>
      <c r="J43" s="58"/>
      <c r="K43" s="14"/>
      <c r="L43" s="14"/>
      <c r="M43" s="59"/>
      <c r="N43" s="14"/>
    </row>
    <row r="44" spans="1:14" ht="12.75" customHeight="1">
      <c r="A44" s="54"/>
      <c r="B44" s="54"/>
      <c r="C44" s="55"/>
      <c r="D44" s="54"/>
      <c r="E44" s="56"/>
      <c r="F44" s="32"/>
      <c r="G44" s="57"/>
      <c r="H44" s="57"/>
      <c r="I44" s="57"/>
      <c r="J44" s="58"/>
      <c r="K44" s="14"/>
      <c r="L44" s="14"/>
      <c r="M44" s="59"/>
      <c r="N44" s="14"/>
    </row>
    <row r="45" spans="1:14" ht="12.75" customHeight="1">
      <c r="A45" s="54"/>
      <c r="B45" s="54"/>
      <c r="C45" s="55"/>
      <c r="D45" s="54"/>
      <c r="E45" s="56"/>
      <c r="F45" s="32"/>
      <c r="G45" s="57"/>
      <c r="H45" s="57"/>
      <c r="I45" s="57"/>
      <c r="J45" s="58"/>
      <c r="K45" s="14"/>
      <c r="L45" s="14"/>
      <c r="M45" s="59"/>
      <c r="N45" s="14"/>
    </row>
    <row r="46" spans="1:14" ht="12.75" customHeight="1">
      <c r="A46" s="54"/>
      <c r="B46" s="54"/>
      <c r="C46" s="55"/>
      <c r="D46" s="54"/>
      <c r="E46" s="56"/>
      <c r="F46" s="32"/>
      <c r="G46" s="57"/>
      <c r="H46" s="57"/>
      <c r="I46" s="57"/>
      <c r="J46" s="58"/>
      <c r="K46" s="14"/>
      <c r="L46" s="14"/>
      <c r="M46" s="14"/>
      <c r="N46" s="14"/>
    </row>
    <row r="47" spans="1:14" ht="12.75" customHeight="1">
      <c r="A47" s="54"/>
      <c r="B47" s="54"/>
      <c r="C47" s="55"/>
      <c r="D47" s="54"/>
      <c r="E47" s="56"/>
      <c r="F47" s="32"/>
      <c r="G47" s="57"/>
      <c r="H47" s="57"/>
      <c r="I47" s="57"/>
      <c r="J47" s="58"/>
      <c r="K47" s="14"/>
      <c r="L47" s="14"/>
      <c r="M47" s="14"/>
      <c r="N47" s="14"/>
    </row>
  </sheetData>
  <mergeCells count="46">
    <mergeCell ref="B39:K39"/>
    <mergeCell ref="A40:L40"/>
    <mergeCell ref="A42:L42"/>
    <mergeCell ref="B29:I29"/>
    <mergeCell ref="B30:I30"/>
    <mergeCell ref="B31:I31"/>
    <mergeCell ref="A32:L32"/>
    <mergeCell ref="B34:K34"/>
    <mergeCell ref="B35:K35"/>
    <mergeCell ref="B36:K36"/>
    <mergeCell ref="B26:I26"/>
    <mergeCell ref="B27:I27"/>
    <mergeCell ref="B28:I28"/>
    <mergeCell ref="B37:K37"/>
    <mergeCell ref="B38:K38"/>
    <mergeCell ref="K19:L19"/>
    <mergeCell ref="K20:L20"/>
    <mergeCell ref="B22:L22"/>
    <mergeCell ref="B23:L23"/>
    <mergeCell ref="B24:K24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K1000"/>
  <sheetViews>
    <sheetView workbookViewId="0"/>
  </sheetViews>
  <sheetFormatPr defaultColWidth="14.42578125" defaultRowHeight="15" customHeight="1"/>
  <cols>
    <col min="1" max="1" width="2.5703125" customWidth="1"/>
    <col min="2" max="2" width="3.5703125" customWidth="1"/>
    <col min="3" max="3" width="77.5703125" customWidth="1"/>
    <col min="4" max="4" width="2.5703125" customWidth="1"/>
    <col min="5" max="23" width="2.85546875" customWidth="1"/>
    <col min="24" max="24" width="2.5703125" customWidth="1"/>
    <col min="25" max="44" width="2.85546875" customWidth="1"/>
    <col min="45" max="45" width="2.5703125" customWidth="1"/>
    <col min="46" max="63" width="2.85546875" customWidth="1"/>
  </cols>
  <sheetData>
    <row r="1" spans="1:63" ht="36" customHeight="1">
      <c r="A1" s="14"/>
      <c r="B1" s="360" t="s">
        <v>209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4"/>
    </row>
    <row r="2" spans="1:63" ht="27" customHeight="1">
      <c r="A2" s="14"/>
      <c r="B2" s="356" t="s">
        <v>210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2"/>
    </row>
    <row r="3" spans="1:63" ht="15" customHeight="1">
      <c r="A3" s="14"/>
      <c r="B3" s="357" t="s">
        <v>211</v>
      </c>
      <c r="C3" s="357" t="s">
        <v>212</v>
      </c>
      <c r="D3" s="350" t="s">
        <v>213</v>
      </c>
      <c r="E3" s="351"/>
      <c r="F3" s="351"/>
      <c r="G3" s="352"/>
      <c r="H3" s="350" t="s">
        <v>214</v>
      </c>
      <c r="I3" s="351"/>
      <c r="J3" s="351"/>
      <c r="K3" s="352"/>
      <c r="L3" s="350" t="s">
        <v>215</v>
      </c>
      <c r="M3" s="351"/>
      <c r="N3" s="351"/>
      <c r="O3" s="352"/>
      <c r="P3" s="350" t="s">
        <v>216</v>
      </c>
      <c r="Q3" s="351"/>
      <c r="R3" s="351"/>
      <c r="S3" s="352"/>
      <c r="T3" s="350" t="s">
        <v>217</v>
      </c>
      <c r="U3" s="351"/>
      <c r="V3" s="351"/>
      <c r="W3" s="352"/>
      <c r="X3" s="350" t="s">
        <v>218</v>
      </c>
      <c r="Y3" s="351"/>
      <c r="Z3" s="351"/>
      <c r="AA3" s="352"/>
      <c r="AB3" s="350" t="s">
        <v>219</v>
      </c>
      <c r="AC3" s="351"/>
      <c r="AD3" s="351"/>
      <c r="AE3" s="352"/>
      <c r="AF3" s="350" t="s">
        <v>220</v>
      </c>
      <c r="AG3" s="351"/>
      <c r="AH3" s="351"/>
      <c r="AI3" s="352"/>
      <c r="AJ3" s="350" t="s">
        <v>221</v>
      </c>
      <c r="AK3" s="351"/>
      <c r="AL3" s="351"/>
      <c r="AM3" s="352"/>
      <c r="AN3" s="350" t="s">
        <v>222</v>
      </c>
      <c r="AO3" s="351"/>
      <c r="AP3" s="351"/>
      <c r="AQ3" s="352"/>
      <c r="AR3" s="350" t="s">
        <v>223</v>
      </c>
      <c r="AS3" s="351"/>
      <c r="AT3" s="351"/>
      <c r="AU3" s="352"/>
      <c r="AV3" s="350" t="s">
        <v>224</v>
      </c>
      <c r="AW3" s="351"/>
      <c r="AX3" s="351"/>
      <c r="AY3" s="352"/>
      <c r="AZ3" s="350" t="s">
        <v>225</v>
      </c>
      <c r="BA3" s="351"/>
      <c r="BB3" s="351"/>
      <c r="BC3" s="352"/>
      <c r="BD3" s="350" t="s">
        <v>226</v>
      </c>
      <c r="BE3" s="351"/>
      <c r="BF3" s="351"/>
      <c r="BG3" s="352"/>
      <c r="BH3" s="350" t="s">
        <v>227</v>
      </c>
      <c r="BI3" s="351"/>
      <c r="BJ3" s="351"/>
      <c r="BK3" s="352"/>
    </row>
    <row r="4" spans="1:63" ht="12.75" customHeight="1">
      <c r="A4" s="14"/>
      <c r="B4" s="358"/>
      <c r="C4" s="358"/>
      <c r="D4" s="172">
        <v>1</v>
      </c>
      <c r="E4" s="172">
        <v>2</v>
      </c>
      <c r="F4" s="172">
        <v>3</v>
      </c>
      <c r="G4" s="172">
        <v>4</v>
      </c>
      <c r="H4" s="172">
        <v>5</v>
      </c>
      <c r="I4" s="172">
        <v>6</v>
      </c>
      <c r="J4" s="172">
        <v>7</v>
      </c>
      <c r="K4" s="172">
        <v>8</v>
      </c>
      <c r="L4" s="172">
        <v>9</v>
      </c>
      <c r="M4" s="172">
        <v>10</v>
      </c>
      <c r="N4" s="172">
        <v>11</v>
      </c>
      <c r="O4" s="172">
        <v>12</v>
      </c>
      <c r="P4" s="172">
        <v>13</v>
      </c>
      <c r="Q4" s="172">
        <v>14</v>
      </c>
      <c r="R4" s="172">
        <v>15</v>
      </c>
      <c r="S4" s="172">
        <v>16</v>
      </c>
      <c r="T4" s="172">
        <v>17</v>
      </c>
      <c r="U4" s="172">
        <v>18</v>
      </c>
      <c r="V4" s="172">
        <v>19</v>
      </c>
      <c r="W4" s="172">
        <v>20</v>
      </c>
      <c r="X4" s="172">
        <v>21</v>
      </c>
      <c r="Y4" s="172">
        <v>22</v>
      </c>
      <c r="Z4" s="172">
        <v>23</v>
      </c>
      <c r="AA4" s="172">
        <v>24</v>
      </c>
      <c r="AB4" s="172">
        <v>25</v>
      </c>
      <c r="AC4" s="172">
        <v>26</v>
      </c>
      <c r="AD4" s="172">
        <v>27</v>
      </c>
      <c r="AE4" s="172">
        <v>28</v>
      </c>
      <c r="AF4" s="172">
        <v>29</v>
      </c>
      <c r="AG4" s="172">
        <v>30</v>
      </c>
      <c r="AH4" s="172">
        <v>31</v>
      </c>
      <c r="AI4" s="172">
        <v>32</v>
      </c>
      <c r="AJ4" s="172">
        <v>33</v>
      </c>
      <c r="AK4" s="172">
        <v>34</v>
      </c>
      <c r="AL4" s="172">
        <v>35</v>
      </c>
      <c r="AM4" s="172">
        <v>36</v>
      </c>
      <c r="AN4" s="172">
        <v>37</v>
      </c>
      <c r="AO4" s="172">
        <v>38</v>
      </c>
      <c r="AP4" s="172">
        <v>39</v>
      </c>
      <c r="AQ4" s="172">
        <v>40</v>
      </c>
      <c r="AR4" s="172">
        <v>41</v>
      </c>
      <c r="AS4" s="172">
        <v>42</v>
      </c>
      <c r="AT4" s="172">
        <v>43</v>
      </c>
      <c r="AU4" s="172">
        <v>44</v>
      </c>
      <c r="AV4" s="172">
        <v>45</v>
      </c>
      <c r="AW4" s="172">
        <v>46</v>
      </c>
      <c r="AX4" s="172">
        <v>47</v>
      </c>
      <c r="AY4" s="172">
        <v>48</v>
      </c>
      <c r="AZ4" s="172">
        <v>49</v>
      </c>
      <c r="BA4" s="172">
        <v>50</v>
      </c>
      <c r="BB4" s="172">
        <v>51</v>
      </c>
      <c r="BC4" s="172">
        <v>52</v>
      </c>
      <c r="BD4" s="172">
        <v>53</v>
      </c>
      <c r="BE4" s="172">
        <v>54</v>
      </c>
      <c r="BF4" s="172">
        <v>55</v>
      </c>
      <c r="BG4" s="172">
        <v>56</v>
      </c>
      <c r="BH4" s="172">
        <v>57</v>
      </c>
      <c r="BI4" s="172">
        <v>58</v>
      </c>
      <c r="BJ4" s="172">
        <v>59</v>
      </c>
      <c r="BK4" s="172">
        <v>60</v>
      </c>
    </row>
    <row r="5" spans="1:63" ht="16.5" customHeight="1">
      <c r="A5" s="353"/>
      <c r="B5" s="173" t="s">
        <v>228</v>
      </c>
      <c r="C5" s="173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/>
      <c r="W5" s="175"/>
      <c r="X5" s="173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5"/>
      <c r="AQ5" s="175"/>
      <c r="AR5" s="175"/>
      <c r="AS5" s="173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5"/>
    </row>
    <row r="6" spans="1:63" ht="16.5" customHeight="1">
      <c r="A6" s="354"/>
      <c r="B6" s="174" t="s">
        <v>60</v>
      </c>
      <c r="C6" s="174" t="s">
        <v>229</v>
      </c>
      <c r="D6" s="176"/>
      <c r="E6" s="177"/>
      <c r="F6" s="177"/>
      <c r="G6" s="177"/>
      <c r="H6" s="177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  <c r="W6" s="175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5"/>
    </row>
    <row r="7" spans="1:63" ht="16.5" customHeight="1">
      <c r="A7" s="355"/>
      <c r="B7" s="174" t="s">
        <v>64</v>
      </c>
      <c r="C7" s="174" t="s">
        <v>230</v>
      </c>
      <c r="D7" s="174"/>
      <c r="E7" s="174"/>
      <c r="F7" s="174"/>
      <c r="G7" s="177"/>
      <c r="H7" s="177"/>
      <c r="I7" s="177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5"/>
      <c r="W7" s="175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5"/>
    </row>
    <row r="8" spans="1:63" ht="16.5" customHeight="1">
      <c r="A8" s="353"/>
      <c r="B8" s="173" t="s">
        <v>231</v>
      </c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  <c r="W8" s="175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5"/>
    </row>
    <row r="9" spans="1:63" ht="16.5" customHeight="1">
      <c r="A9" s="354"/>
      <c r="B9" s="174" t="s">
        <v>105</v>
      </c>
      <c r="C9" s="174" t="s">
        <v>232</v>
      </c>
      <c r="D9" s="174"/>
      <c r="E9" s="174"/>
      <c r="F9" s="177"/>
      <c r="G9" s="177"/>
      <c r="H9" s="177"/>
      <c r="I9" s="177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  <c r="W9" s="175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5"/>
    </row>
    <row r="10" spans="1:63" ht="16.5" customHeight="1">
      <c r="A10" s="354"/>
      <c r="B10" s="174" t="s">
        <v>106</v>
      </c>
      <c r="C10" s="174" t="s">
        <v>233</v>
      </c>
      <c r="D10" s="174"/>
      <c r="E10" s="174"/>
      <c r="F10" s="174"/>
      <c r="G10" s="174"/>
      <c r="H10" s="177"/>
      <c r="I10" s="177"/>
      <c r="J10" s="177"/>
      <c r="K10" s="177"/>
      <c r="L10" s="177"/>
      <c r="M10" s="177"/>
      <c r="N10" s="174"/>
      <c r="O10" s="174"/>
      <c r="P10" s="174"/>
      <c r="Q10" s="174"/>
      <c r="R10" s="174"/>
      <c r="S10" s="174"/>
      <c r="T10" s="174"/>
      <c r="U10" s="174"/>
      <c r="V10" s="175"/>
      <c r="W10" s="175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5"/>
    </row>
    <row r="11" spans="1:63" ht="16.5" customHeight="1">
      <c r="A11" s="354"/>
      <c r="B11" s="174" t="s">
        <v>107</v>
      </c>
      <c r="C11" s="174" t="s">
        <v>234</v>
      </c>
      <c r="D11" s="174"/>
      <c r="E11" s="174"/>
      <c r="F11" s="174"/>
      <c r="G11" s="174"/>
      <c r="H11" s="177"/>
      <c r="I11" s="177"/>
      <c r="J11" s="177"/>
      <c r="K11" s="177"/>
      <c r="L11" s="177"/>
      <c r="M11" s="177"/>
      <c r="N11" s="174"/>
      <c r="O11" s="174"/>
      <c r="P11" s="174"/>
      <c r="Q11" s="174"/>
      <c r="R11" s="174"/>
      <c r="S11" s="174"/>
      <c r="T11" s="174"/>
      <c r="U11" s="174"/>
      <c r="V11" s="175"/>
      <c r="W11" s="175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5"/>
    </row>
    <row r="12" spans="1:63" ht="16.5" customHeight="1">
      <c r="A12" s="354"/>
      <c r="B12" s="174" t="s">
        <v>108</v>
      </c>
      <c r="C12" s="174" t="s">
        <v>235</v>
      </c>
      <c r="D12" s="174"/>
      <c r="E12" s="174"/>
      <c r="F12" s="174"/>
      <c r="G12" s="174"/>
      <c r="H12" s="177"/>
      <c r="I12" s="177"/>
      <c r="J12" s="177"/>
      <c r="K12" s="177"/>
      <c r="L12" s="177"/>
      <c r="M12" s="177"/>
      <c r="N12" s="174"/>
      <c r="O12" s="174"/>
      <c r="P12" s="174"/>
      <c r="Q12" s="174"/>
      <c r="R12" s="174"/>
      <c r="S12" s="174"/>
      <c r="T12" s="174"/>
      <c r="U12" s="174"/>
      <c r="V12" s="175"/>
      <c r="W12" s="175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5"/>
    </row>
    <row r="13" spans="1:63" ht="16.5" customHeight="1">
      <c r="A13" s="354"/>
      <c r="B13" s="174" t="s">
        <v>236</v>
      </c>
      <c r="C13" s="174" t="s">
        <v>237</v>
      </c>
      <c r="D13" s="174"/>
      <c r="E13" s="174"/>
      <c r="F13" s="174"/>
      <c r="G13" s="174"/>
      <c r="H13" s="177"/>
      <c r="I13" s="177"/>
      <c r="J13" s="177"/>
      <c r="K13" s="177"/>
      <c r="L13" s="177"/>
      <c r="M13" s="177"/>
      <c r="N13" s="174"/>
      <c r="O13" s="174"/>
      <c r="P13" s="174"/>
      <c r="Q13" s="174"/>
      <c r="R13" s="174"/>
      <c r="S13" s="174"/>
      <c r="T13" s="174"/>
      <c r="U13" s="174"/>
      <c r="V13" s="175"/>
      <c r="W13" s="175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5"/>
    </row>
    <row r="14" spans="1:63" ht="16.5" customHeight="1">
      <c r="A14" s="355"/>
      <c r="B14" s="174" t="s">
        <v>238</v>
      </c>
      <c r="C14" s="174" t="s">
        <v>239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7"/>
      <c r="N14" s="177"/>
      <c r="O14" s="177"/>
      <c r="P14" s="174"/>
      <c r="Q14" s="174"/>
      <c r="R14" s="174"/>
      <c r="S14" s="174"/>
      <c r="T14" s="174"/>
      <c r="U14" s="174"/>
      <c r="V14" s="175"/>
      <c r="W14" s="175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5"/>
    </row>
    <row r="15" spans="1:63" ht="16.5" customHeight="1">
      <c r="A15" s="353"/>
      <c r="B15" s="173" t="s">
        <v>240</v>
      </c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5"/>
      <c r="W15" s="175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5"/>
    </row>
    <row r="16" spans="1:63" ht="16.5" customHeight="1">
      <c r="A16" s="354"/>
      <c r="B16" s="174" t="s">
        <v>69</v>
      </c>
      <c r="C16" s="174" t="s">
        <v>241</v>
      </c>
      <c r="D16" s="174"/>
      <c r="E16" s="174"/>
      <c r="F16" s="174"/>
      <c r="G16" s="174"/>
      <c r="H16" s="174"/>
      <c r="I16" s="177"/>
      <c r="J16" s="177"/>
      <c r="K16" s="177"/>
      <c r="L16" s="177"/>
      <c r="M16" s="177"/>
      <c r="N16" s="177"/>
      <c r="O16" s="177"/>
      <c r="P16" s="174"/>
      <c r="Q16" s="174"/>
      <c r="R16" s="174"/>
      <c r="S16" s="174"/>
      <c r="T16" s="174"/>
      <c r="U16" s="174"/>
      <c r="V16" s="175"/>
      <c r="W16" s="175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75"/>
      <c r="AR16" s="175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</row>
    <row r="17" spans="1:63" ht="16.5" customHeight="1">
      <c r="A17" s="354"/>
      <c r="B17" s="174" t="s">
        <v>110</v>
      </c>
      <c r="C17" s="174" t="s">
        <v>242</v>
      </c>
      <c r="D17" s="174"/>
      <c r="E17" s="174"/>
      <c r="F17" s="174"/>
      <c r="G17" s="174"/>
      <c r="H17" s="174"/>
      <c r="I17" s="177"/>
      <c r="J17" s="177"/>
      <c r="K17" s="177"/>
      <c r="L17" s="177"/>
      <c r="M17" s="177"/>
      <c r="N17" s="177"/>
      <c r="O17" s="177"/>
      <c r="P17" s="174"/>
      <c r="Q17" s="174"/>
      <c r="R17" s="174"/>
      <c r="S17" s="174"/>
      <c r="T17" s="174"/>
      <c r="U17" s="174"/>
      <c r="V17" s="175"/>
      <c r="W17" s="175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5"/>
      <c r="AR17" s="175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5"/>
    </row>
    <row r="18" spans="1:63" ht="16.5" customHeight="1">
      <c r="A18" s="354"/>
      <c r="B18" s="174" t="s">
        <v>111</v>
      </c>
      <c r="C18" s="174" t="s">
        <v>243</v>
      </c>
      <c r="D18" s="174"/>
      <c r="E18" s="174"/>
      <c r="F18" s="174"/>
      <c r="G18" s="174"/>
      <c r="H18" s="174"/>
      <c r="I18" s="177"/>
      <c r="J18" s="177"/>
      <c r="K18" s="177"/>
      <c r="L18" s="177"/>
      <c r="M18" s="177"/>
      <c r="N18" s="177"/>
      <c r="O18" s="177"/>
      <c r="P18" s="174"/>
      <c r="Q18" s="174"/>
      <c r="R18" s="174"/>
      <c r="S18" s="174"/>
      <c r="T18" s="174"/>
      <c r="U18" s="174"/>
      <c r="V18" s="175"/>
      <c r="W18" s="175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175"/>
      <c r="AR18" s="175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5"/>
    </row>
    <row r="19" spans="1:63" ht="16.5" customHeight="1">
      <c r="A19" s="354"/>
      <c r="B19" s="174" t="s">
        <v>112</v>
      </c>
      <c r="C19" s="174" t="s">
        <v>244</v>
      </c>
      <c r="D19" s="174"/>
      <c r="E19" s="174"/>
      <c r="F19" s="174"/>
      <c r="G19" s="174"/>
      <c r="H19" s="174"/>
      <c r="I19" s="177"/>
      <c r="J19" s="177"/>
      <c r="K19" s="177"/>
      <c r="L19" s="177"/>
      <c r="M19" s="177"/>
      <c r="N19" s="177"/>
      <c r="O19" s="177"/>
      <c r="P19" s="174"/>
      <c r="Q19" s="174"/>
      <c r="R19" s="174"/>
      <c r="S19" s="174"/>
      <c r="T19" s="174"/>
      <c r="U19" s="174"/>
      <c r="V19" s="175"/>
      <c r="W19" s="175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75"/>
      <c r="AR19" s="175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5"/>
    </row>
    <row r="20" spans="1:63" ht="16.5" customHeight="1">
      <c r="A20" s="354"/>
      <c r="B20" s="174" t="s">
        <v>245</v>
      </c>
      <c r="C20" s="174" t="s">
        <v>246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7"/>
      <c r="P20" s="177"/>
      <c r="Q20" s="174"/>
      <c r="R20" s="174"/>
      <c r="S20" s="174"/>
      <c r="T20" s="174"/>
      <c r="U20" s="174"/>
      <c r="V20" s="175"/>
      <c r="W20" s="175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5"/>
      <c r="AQ20" s="175"/>
      <c r="AR20" s="175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5"/>
    </row>
    <row r="21" spans="1:63" ht="16.5" customHeight="1">
      <c r="A21" s="354"/>
      <c r="B21" s="173" t="s">
        <v>247</v>
      </c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175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  <c r="AQ21" s="175"/>
      <c r="AR21" s="175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5"/>
    </row>
    <row r="22" spans="1:63" ht="16.5" customHeight="1">
      <c r="A22" s="355"/>
      <c r="B22" s="174" t="s">
        <v>71</v>
      </c>
      <c r="C22" s="174" t="s">
        <v>248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7"/>
      <c r="Q22" s="177"/>
      <c r="R22" s="177"/>
      <c r="S22" s="177"/>
      <c r="T22" s="174"/>
      <c r="U22" s="174"/>
      <c r="V22" s="175"/>
      <c r="W22" s="175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75"/>
      <c r="AR22" s="175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5"/>
    </row>
    <row r="23" spans="1:63" ht="7.5" customHeight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4"/>
      <c r="W23" s="14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4"/>
      <c r="AQ23" s="14"/>
      <c r="AR23" s="14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4"/>
    </row>
    <row r="24" spans="1:63" ht="27" customHeight="1">
      <c r="A24" s="14"/>
      <c r="B24" s="356" t="s">
        <v>249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2"/>
    </row>
    <row r="25" spans="1:63" ht="15" customHeight="1">
      <c r="A25" s="14"/>
      <c r="B25" s="357" t="s">
        <v>211</v>
      </c>
      <c r="C25" s="357" t="s">
        <v>212</v>
      </c>
      <c r="D25" s="350" t="s">
        <v>213</v>
      </c>
      <c r="E25" s="351"/>
      <c r="F25" s="351"/>
      <c r="G25" s="352"/>
      <c r="H25" s="350" t="s">
        <v>214</v>
      </c>
      <c r="I25" s="351"/>
      <c r="J25" s="351"/>
      <c r="K25" s="352"/>
      <c r="L25" s="350" t="s">
        <v>215</v>
      </c>
      <c r="M25" s="351"/>
      <c r="N25" s="351"/>
      <c r="O25" s="352"/>
      <c r="P25" s="350" t="s">
        <v>216</v>
      </c>
      <c r="Q25" s="351"/>
      <c r="R25" s="351"/>
      <c r="S25" s="352"/>
      <c r="T25" s="350" t="s">
        <v>217</v>
      </c>
      <c r="U25" s="351"/>
      <c r="V25" s="351"/>
      <c r="W25" s="352"/>
      <c r="X25" s="350" t="s">
        <v>218</v>
      </c>
      <c r="Y25" s="351"/>
      <c r="Z25" s="351"/>
      <c r="AA25" s="352"/>
      <c r="AB25" s="350" t="s">
        <v>219</v>
      </c>
      <c r="AC25" s="351"/>
      <c r="AD25" s="351"/>
      <c r="AE25" s="352"/>
      <c r="AF25" s="350" t="s">
        <v>220</v>
      </c>
      <c r="AG25" s="351"/>
      <c r="AH25" s="351"/>
      <c r="AI25" s="352"/>
      <c r="AJ25" s="350" t="s">
        <v>221</v>
      </c>
      <c r="AK25" s="351"/>
      <c r="AL25" s="351"/>
      <c r="AM25" s="352"/>
      <c r="AN25" s="350" t="s">
        <v>222</v>
      </c>
      <c r="AO25" s="351"/>
      <c r="AP25" s="351"/>
      <c r="AQ25" s="352"/>
      <c r="AR25" s="350" t="s">
        <v>223</v>
      </c>
      <c r="AS25" s="351"/>
      <c r="AT25" s="351"/>
      <c r="AU25" s="352"/>
      <c r="AV25" s="350" t="s">
        <v>224</v>
      </c>
      <c r="AW25" s="351"/>
      <c r="AX25" s="351"/>
      <c r="AY25" s="352"/>
      <c r="AZ25" s="350" t="s">
        <v>225</v>
      </c>
      <c r="BA25" s="351"/>
      <c r="BB25" s="351"/>
      <c r="BC25" s="352"/>
      <c r="BD25" s="350" t="s">
        <v>226</v>
      </c>
      <c r="BE25" s="351"/>
      <c r="BF25" s="351"/>
      <c r="BG25" s="352"/>
      <c r="BH25" s="350" t="s">
        <v>227</v>
      </c>
      <c r="BI25" s="351"/>
      <c r="BJ25" s="351"/>
      <c r="BK25" s="352"/>
    </row>
    <row r="26" spans="1:63" ht="12.75" customHeight="1">
      <c r="A26" s="14"/>
      <c r="B26" s="358"/>
      <c r="C26" s="358"/>
      <c r="D26" s="172">
        <v>1</v>
      </c>
      <c r="E26" s="172">
        <v>2</v>
      </c>
      <c r="F26" s="172">
        <v>3</v>
      </c>
      <c r="G26" s="172">
        <v>4</v>
      </c>
      <c r="H26" s="172">
        <v>5</v>
      </c>
      <c r="I26" s="172">
        <v>6</v>
      </c>
      <c r="J26" s="172">
        <v>7</v>
      </c>
      <c r="K26" s="172">
        <v>8</v>
      </c>
      <c r="L26" s="172">
        <v>9</v>
      </c>
      <c r="M26" s="172">
        <v>10</v>
      </c>
      <c r="N26" s="172">
        <v>11</v>
      </c>
      <c r="O26" s="172">
        <v>12</v>
      </c>
      <c r="P26" s="172">
        <v>13</v>
      </c>
      <c r="Q26" s="172">
        <v>14</v>
      </c>
      <c r="R26" s="172">
        <v>15</v>
      </c>
      <c r="S26" s="172">
        <v>16</v>
      </c>
      <c r="T26" s="172">
        <v>17</v>
      </c>
      <c r="U26" s="172">
        <v>18</v>
      </c>
      <c r="V26" s="172">
        <v>19</v>
      </c>
      <c r="W26" s="172">
        <v>20</v>
      </c>
      <c r="X26" s="172">
        <v>21</v>
      </c>
      <c r="Y26" s="172">
        <v>22</v>
      </c>
      <c r="Z26" s="172">
        <v>23</v>
      </c>
      <c r="AA26" s="172">
        <v>24</v>
      </c>
      <c r="AB26" s="172">
        <v>25</v>
      </c>
      <c r="AC26" s="172">
        <v>26</v>
      </c>
      <c r="AD26" s="172">
        <v>27</v>
      </c>
      <c r="AE26" s="172">
        <v>28</v>
      </c>
      <c r="AF26" s="172">
        <v>29</v>
      </c>
      <c r="AG26" s="172">
        <v>30</v>
      </c>
      <c r="AH26" s="172">
        <v>31</v>
      </c>
      <c r="AI26" s="172">
        <v>32</v>
      </c>
      <c r="AJ26" s="172">
        <v>33</v>
      </c>
      <c r="AK26" s="172">
        <v>34</v>
      </c>
      <c r="AL26" s="172">
        <v>35</v>
      </c>
      <c r="AM26" s="172">
        <v>36</v>
      </c>
      <c r="AN26" s="172">
        <v>37</v>
      </c>
      <c r="AO26" s="172">
        <v>38</v>
      </c>
      <c r="AP26" s="172">
        <v>39</v>
      </c>
      <c r="AQ26" s="172">
        <v>40</v>
      </c>
      <c r="AR26" s="172">
        <v>41</v>
      </c>
      <c r="AS26" s="172">
        <v>42</v>
      </c>
      <c r="AT26" s="172">
        <v>43</v>
      </c>
      <c r="AU26" s="172">
        <v>44</v>
      </c>
      <c r="AV26" s="172">
        <v>45</v>
      </c>
      <c r="AW26" s="172">
        <v>46</v>
      </c>
      <c r="AX26" s="172">
        <v>47</v>
      </c>
      <c r="AY26" s="172">
        <v>48</v>
      </c>
      <c r="AZ26" s="172">
        <v>49</v>
      </c>
      <c r="BA26" s="172">
        <v>50</v>
      </c>
      <c r="BB26" s="172">
        <v>51</v>
      </c>
      <c r="BC26" s="172">
        <v>52</v>
      </c>
      <c r="BD26" s="172">
        <v>53</v>
      </c>
      <c r="BE26" s="172">
        <v>54</v>
      </c>
      <c r="BF26" s="172">
        <v>55</v>
      </c>
      <c r="BG26" s="172">
        <v>56</v>
      </c>
      <c r="BH26" s="172">
        <v>57</v>
      </c>
      <c r="BI26" s="172">
        <v>58</v>
      </c>
      <c r="BJ26" s="172">
        <v>59</v>
      </c>
      <c r="BK26" s="172">
        <v>60</v>
      </c>
    </row>
    <row r="27" spans="1:63" ht="16.5" customHeight="1">
      <c r="A27" s="353"/>
      <c r="B27" s="173" t="s">
        <v>166</v>
      </c>
      <c r="C27" s="173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  <c r="W27" s="175"/>
      <c r="X27" s="173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5"/>
      <c r="AQ27" s="175"/>
      <c r="AR27" s="175"/>
      <c r="AS27" s="173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5"/>
    </row>
    <row r="28" spans="1:63" ht="16.5" customHeight="1">
      <c r="A28" s="354"/>
      <c r="B28" s="174" t="s">
        <v>74</v>
      </c>
      <c r="C28" s="174" t="s">
        <v>250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7"/>
      <c r="U28" s="177"/>
      <c r="V28" s="177"/>
      <c r="W28" s="177"/>
      <c r="X28" s="177"/>
      <c r="Y28" s="177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75"/>
      <c r="AR28" s="175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5"/>
    </row>
    <row r="29" spans="1:63" ht="16.5" customHeight="1">
      <c r="A29" s="354"/>
      <c r="B29" s="173" t="s">
        <v>167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175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5"/>
      <c r="AQ29" s="175"/>
      <c r="AR29" s="175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5"/>
    </row>
    <row r="30" spans="1:63" ht="16.5" customHeight="1">
      <c r="A30" s="355"/>
      <c r="B30" s="174" t="s">
        <v>116</v>
      </c>
      <c r="C30" s="174" t="s">
        <v>251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175"/>
      <c r="X30" s="174"/>
      <c r="Y30" s="174"/>
      <c r="Z30" s="177"/>
      <c r="AA30" s="177"/>
      <c r="AB30" s="174"/>
      <c r="AC30" s="177"/>
      <c r="AD30" s="174"/>
      <c r="AE30" s="177"/>
      <c r="AF30" s="174"/>
      <c r="AG30" s="177"/>
      <c r="AH30" s="174"/>
      <c r="AI30" s="177"/>
      <c r="AJ30" s="174"/>
      <c r="AK30" s="177"/>
      <c r="AL30" s="174"/>
      <c r="AM30" s="177"/>
      <c r="AN30" s="174"/>
      <c r="AO30" s="177"/>
      <c r="AP30" s="174"/>
      <c r="AQ30" s="177"/>
      <c r="AR30" s="174"/>
      <c r="AS30" s="177"/>
      <c r="AT30" s="174"/>
      <c r="AU30" s="177"/>
      <c r="AV30" s="174"/>
      <c r="AW30" s="177"/>
      <c r="AX30" s="174"/>
      <c r="AY30" s="177"/>
      <c r="AZ30" s="174"/>
      <c r="BA30" s="177"/>
      <c r="BB30" s="174"/>
      <c r="BC30" s="177"/>
      <c r="BD30" s="174"/>
      <c r="BE30" s="174"/>
      <c r="BF30" s="174"/>
      <c r="BG30" s="174"/>
      <c r="BH30" s="174"/>
      <c r="BI30" s="174"/>
      <c r="BJ30" s="174"/>
      <c r="BK30" s="175"/>
    </row>
    <row r="31" spans="1:63" ht="7.5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4"/>
      <c r="W31" s="14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4"/>
      <c r="AQ31" s="14"/>
      <c r="AR31" s="14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4"/>
    </row>
    <row r="32" spans="1:63" ht="27" customHeight="1">
      <c r="A32" s="14"/>
      <c r="B32" s="356" t="s">
        <v>252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2"/>
    </row>
    <row r="33" spans="1:63" ht="15" customHeight="1">
      <c r="A33" s="14"/>
      <c r="B33" s="357" t="s">
        <v>211</v>
      </c>
      <c r="C33" s="357" t="s">
        <v>212</v>
      </c>
      <c r="D33" s="350" t="s">
        <v>213</v>
      </c>
      <c r="E33" s="351"/>
      <c r="F33" s="351"/>
      <c r="G33" s="352"/>
      <c r="H33" s="350" t="s">
        <v>214</v>
      </c>
      <c r="I33" s="351"/>
      <c r="J33" s="351"/>
      <c r="K33" s="352"/>
      <c r="L33" s="350" t="s">
        <v>215</v>
      </c>
      <c r="M33" s="351"/>
      <c r="N33" s="351"/>
      <c r="O33" s="352"/>
      <c r="P33" s="350" t="s">
        <v>216</v>
      </c>
      <c r="Q33" s="351"/>
      <c r="R33" s="351"/>
      <c r="S33" s="352"/>
      <c r="T33" s="350" t="s">
        <v>217</v>
      </c>
      <c r="U33" s="351"/>
      <c r="V33" s="351"/>
      <c r="W33" s="352"/>
      <c r="X33" s="350" t="s">
        <v>218</v>
      </c>
      <c r="Y33" s="351"/>
      <c r="Z33" s="351"/>
      <c r="AA33" s="352"/>
      <c r="AB33" s="350" t="s">
        <v>219</v>
      </c>
      <c r="AC33" s="351"/>
      <c r="AD33" s="351"/>
      <c r="AE33" s="352"/>
      <c r="AF33" s="350" t="s">
        <v>220</v>
      </c>
      <c r="AG33" s="351"/>
      <c r="AH33" s="351"/>
      <c r="AI33" s="352"/>
      <c r="AJ33" s="350" t="s">
        <v>221</v>
      </c>
      <c r="AK33" s="351"/>
      <c r="AL33" s="351"/>
      <c r="AM33" s="352"/>
      <c r="AN33" s="350" t="s">
        <v>222</v>
      </c>
      <c r="AO33" s="351"/>
      <c r="AP33" s="351"/>
      <c r="AQ33" s="352"/>
      <c r="AR33" s="350" t="s">
        <v>223</v>
      </c>
      <c r="AS33" s="351"/>
      <c r="AT33" s="351"/>
      <c r="AU33" s="352"/>
      <c r="AV33" s="350" t="s">
        <v>224</v>
      </c>
      <c r="AW33" s="351"/>
      <c r="AX33" s="351"/>
      <c r="AY33" s="352"/>
      <c r="AZ33" s="350" t="s">
        <v>225</v>
      </c>
      <c r="BA33" s="351"/>
      <c r="BB33" s="351"/>
      <c r="BC33" s="352"/>
      <c r="BD33" s="350" t="s">
        <v>226</v>
      </c>
      <c r="BE33" s="351"/>
      <c r="BF33" s="351"/>
      <c r="BG33" s="352"/>
      <c r="BH33" s="350" t="s">
        <v>227</v>
      </c>
      <c r="BI33" s="351"/>
      <c r="BJ33" s="351"/>
      <c r="BK33" s="352"/>
    </row>
    <row r="34" spans="1:63" ht="12.75" customHeight="1">
      <c r="A34" s="14"/>
      <c r="B34" s="358"/>
      <c r="C34" s="358"/>
      <c r="D34" s="172">
        <v>1</v>
      </c>
      <c r="E34" s="172">
        <v>2</v>
      </c>
      <c r="F34" s="172">
        <v>3</v>
      </c>
      <c r="G34" s="172">
        <v>4</v>
      </c>
      <c r="H34" s="172">
        <v>5</v>
      </c>
      <c r="I34" s="172">
        <v>6</v>
      </c>
      <c r="J34" s="172">
        <v>7</v>
      </c>
      <c r="K34" s="172">
        <v>8</v>
      </c>
      <c r="L34" s="172">
        <v>9</v>
      </c>
      <c r="M34" s="172">
        <v>10</v>
      </c>
      <c r="N34" s="172">
        <v>11</v>
      </c>
      <c r="O34" s="172">
        <v>12</v>
      </c>
      <c r="P34" s="172">
        <v>13</v>
      </c>
      <c r="Q34" s="172">
        <v>14</v>
      </c>
      <c r="R34" s="172">
        <v>15</v>
      </c>
      <c r="S34" s="172">
        <v>16</v>
      </c>
      <c r="T34" s="172">
        <v>17</v>
      </c>
      <c r="U34" s="172">
        <v>18</v>
      </c>
      <c r="V34" s="172">
        <v>19</v>
      </c>
      <c r="W34" s="172">
        <v>20</v>
      </c>
      <c r="X34" s="172">
        <v>21</v>
      </c>
      <c r="Y34" s="172">
        <v>22</v>
      </c>
      <c r="Z34" s="172">
        <v>23</v>
      </c>
      <c r="AA34" s="172">
        <v>24</v>
      </c>
      <c r="AB34" s="172">
        <v>25</v>
      </c>
      <c r="AC34" s="172">
        <v>26</v>
      </c>
      <c r="AD34" s="172">
        <v>27</v>
      </c>
      <c r="AE34" s="172">
        <v>28</v>
      </c>
      <c r="AF34" s="172">
        <v>29</v>
      </c>
      <c r="AG34" s="172">
        <v>30</v>
      </c>
      <c r="AH34" s="172">
        <v>31</v>
      </c>
      <c r="AI34" s="172">
        <v>32</v>
      </c>
      <c r="AJ34" s="172">
        <v>33</v>
      </c>
      <c r="AK34" s="172">
        <v>34</v>
      </c>
      <c r="AL34" s="172">
        <v>35</v>
      </c>
      <c r="AM34" s="172">
        <v>36</v>
      </c>
      <c r="AN34" s="172">
        <v>37</v>
      </c>
      <c r="AO34" s="172">
        <v>38</v>
      </c>
      <c r="AP34" s="172">
        <v>39</v>
      </c>
      <c r="AQ34" s="172">
        <v>40</v>
      </c>
      <c r="AR34" s="172">
        <v>41</v>
      </c>
      <c r="AS34" s="172">
        <v>42</v>
      </c>
      <c r="AT34" s="172">
        <v>43</v>
      </c>
      <c r="AU34" s="172">
        <v>44</v>
      </c>
      <c r="AV34" s="172">
        <v>45</v>
      </c>
      <c r="AW34" s="172">
        <v>46</v>
      </c>
      <c r="AX34" s="172">
        <v>47</v>
      </c>
      <c r="AY34" s="172">
        <v>48</v>
      </c>
      <c r="AZ34" s="172">
        <v>49</v>
      </c>
      <c r="BA34" s="172">
        <v>50</v>
      </c>
      <c r="BB34" s="172">
        <v>51</v>
      </c>
      <c r="BC34" s="172">
        <v>52</v>
      </c>
      <c r="BD34" s="172">
        <v>53</v>
      </c>
      <c r="BE34" s="172">
        <v>54</v>
      </c>
      <c r="BF34" s="172">
        <v>55</v>
      </c>
      <c r="BG34" s="172">
        <v>56</v>
      </c>
      <c r="BH34" s="172">
        <v>57</v>
      </c>
      <c r="BI34" s="172">
        <v>58</v>
      </c>
      <c r="BJ34" s="172">
        <v>59</v>
      </c>
      <c r="BK34" s="172">
        <v>60</v>
      </c>
    </row>
    <row r="35" spans="1:63" ht="16.5" customHeight="1">
      <c r="A35" s="353"/>
      <c r="B35" s="173" t="s">
        <v>169</v>
      </c>
      <c r="C35" s="173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5"/>
      <c r="W35" s="175"/>
      <c r="X35" s="173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5"/>
      <c r="AQ35" s="175"/>
      <c r="AR35" s="175"/>
      <c r="AS35" s="173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5"/>
    </row>
    <row r="36" spans="1:63" ht="16.5" customHeight="1">
      <c r="A36" s="354"/>
      <c r="B36" s="174" t="s">
        <v>118</v>
      </c>
      <c r="C36" s="174" t="s">
        <v>253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5"/>
      <c r="W36" s="175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5"/>
      <c r="AQ36" s="175"/>
      <c r="AR36" s="175"/>
      <c r="AS36" s="174"/>
      <c r="AT36" s="174"/>
      <c r="AU36" s="174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4"/>
      <c r="BG36" s="174"/>
      <c r="BH36" s="174"/>
      <c r="BI36" s="174"/>
      <c r="BJ36" s="174"/>
      <c r="BK36" s="175"/>
    </row>
    <row r="37" spans="1:63" ht="16.5" customHeight="1">
      <c r="A37" s="355"/>
      <c r="B37" s="174" t="s">
        <v>254</v>
      </c>
      <c r="C37" s="174" t="s">
        <v>255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5"/>
      <c r="W37" s="175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5"/>
      <c r="AQ37" s="175"/>
      <c r="AR37" s="175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7"/>
      <c r="BE37" s="177"/>
      <c r="BF37" s="177"/>
      <c r="BG37" s="177"/>
      <c r="BH37" s="177"/>
      <c r="BI37" s="177"/>
      <c r="BJ37" s="177"/>
      <c r="BK37" s="177"/>
    </row>
    <row r="38" spans="1:63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ht="51.75" customHeight="1">
      <c r="A39" s="14"/>
      <c r="B39" s="359" t="s">
        <v>256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4"/>
    </row>
    <row r="40" spans="1:63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3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3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1:63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1:63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63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1: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1:63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63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63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</row>
    <row r="67" spans="1:63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1:63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</row>
    <row r="69" spans="1:63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1:63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1:63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</row>
    <row r="72" spans="1:63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</row>
    <row r="73" spans="1:6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1:63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1:63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</row>
    <row r="76" spans="1:63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</row>
    <row r="77" spans="1:63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</row>
    <row r="78" spans="1:63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</row>
    <row r="79" spans="1:63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</row>
    <row r="80" spans="1:63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</row>
    <row r="81" spans="1:63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</row>
    <row r="82" spans="1:63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</row>
    <row r="83" spans="1:6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</row>
    <row r="84" spans="1:63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</row>
    <row r="85" spans="1:63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1:63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</row>
    <row r="87" spans="1:63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</row>
    <row r="88" spans="1:63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1:63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</row>
    <row r="90" spans="1:63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</row>
    <row r="91" spans="1:63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</row>
    <row r="92" spans="1:63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</row>
    <row r="93" spans="1:6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</row>
    <row r="94" spans="1:63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</row>
    <row r="95" spans="1:63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</row>
    <row r="96" spans="1:63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</row>
    <row r="97" spans="1:63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</row>
    <row r="98" spans="1:63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</row>
    <row r="99" spans="1:63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</row>
    <row r="100" spans="1:63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</row>
    <row r="101" spans="1:63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</row>
    <row r="102" spans="1:63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6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</row>
    <row r="104" spans="1:63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</row>
    <row r="105" spans="1:63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63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63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63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63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63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</row>
    <row r="111" spans="1:63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63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6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63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63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</row>
    <row r="116" spans="1:63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</row>
    <row r="117" spans="1:63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</row>
    <row r="118" spans="1:63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</row>
    <row r="119" spans="1:63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</row>
    <row r="120" spans="1:63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</row>
    <row r="121" spans="1:63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</row>
    <row r="122" spans="1:63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</row>
    <row r="123" spans="1:6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</row>
    <row r="124" spans="1:63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</row>
    <row r="125" spans="1:63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</row>
    <row r="126" spans="1:63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</row>
    <row r="127" spans="1:63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</row>
    <row r="128" spans="1:63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</row>
    <row r="129" spans="1:63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</row>
    <row r="130" spans="1:63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</row>
    <row r="131" spans="1:63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</row>
    <row r="132" spans="1:63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</row>
    <row r="133" spans="1:6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</row>
    <row r="134" spans="1:63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</row>
    <row r="135" spans="1:63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</row>
    <row r="136" spans="1:63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</row>
    <row r="137" spans="1:63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</row>
    <row r="138" spans="1:63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</row>
    <row r="139" spans="1:63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</row>
    <row r="140" spans="1:63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</row>
    <row r="141" spans="1:63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</row>
    <row r="142" spans="1:63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</row>
    <row r="143" spans="1:6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</row>
    <row r="144" spans="1:63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</row>
    <row r="145" spans="1:63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</row>
    <row r="146" spans="1:63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</row>
    <row r="147" spans="1:63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</row>
    <row r="148" spans="1:63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</row>
    <row r="149" spans="1:63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</row>
    <row r="150" spans="1:63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</row>
    <row r="151" spans="1:63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</row>
    <row r="152" spans="1:63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</row>
    <row r="153" spans="1:6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</row>
    <row r="154" spans="1:63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</row>
    <row r="155" spans="1:63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</row>
    <row r="156" spans="1:63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</row>
    <row r="157" spans="1:63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</row>
    <row r="158" spans="1:63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</row>
    <row r="159" spans="1:63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</row>
    <row r="160" spans="1:63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</row>
    <row r="161" spans="1:63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</row>
    <row r="162" spans="1:63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</row>
    <row r="163" spans="1: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</row>
    <row r="164" spans="1:63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</row>
    <row r="166" spans="1:63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</row>
    <row r="167" spans="1:63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</row>
    <row r="168" spans="1:63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</row>
    <row r="169" spans="1:63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</row>
    <row r="170" spans="1:63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</row>
    <row r="171" spans="1:63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</row>
    <row r="172" spans="1:63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</row>
    <row r="173" spans="1:6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</row>
    <row r="174" spans="1:63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</row>
    <row r="175" spans="1:63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</row>
    <row r="176" spans="1:63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</row>
    <row r="177" spans="1:63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</row>
    <row r="178" spans="1:63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</row>
    <row r="179" spans="1:63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</row>
    <row r="180" spans="1:63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</row>
    <row r="181" spans="1:63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</row>
    <row r="182" spans="1:63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</row>
    <row r="183" spans="1:6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</row>
    <row r="184" spans="1:63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</row>
    <row r="185" spans="1:63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</row>
    <row r="186" spans="1:63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</row>
    <row r="187" spans="1:63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</row>
    <row r="188" spans="1:63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</row>
    <row r="189" spans="1:63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</row>
    <row r="190" spans="1:63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</row>
    <row r="191" spans="1:63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</row>
    <row r="192" spans="1:63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</row>
    <row r="193" spans="1:6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</row>
    <row r="194" spans="1:63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</row>
    <row r="195" spans="1:63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</row>
    <row r="196" spans="1:63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</row>
    <row r="197" spans="1:63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</row>
    <row r="198" spans="1:63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</row>
    <row r="199" spans="1:63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</row>
    <row r="200" spans="1:63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</row>
    <row r="201" spans="1:63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</row>
    <row r="202" spans="1:63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</row>
    <row r="203" spans="1:6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</row>
    <row r="204" spans="1:63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</row>
    <row r="205" spans="1:63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</row>
    <row r="206" spans="1:63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</row>
    <row r="207" spans="1:63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</row>
    <row r="208" spans="1:63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</row>
    <row r="209" spans="1:63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</row>
    <row r="210" spans="1:63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</row>
    <row r="211" spans="1:63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</row>
    <row r="212" spans="1:63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</row>
    <row r="213" spans="1:6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</row>
    <row r="214" spans="1:63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</row>
    <row r="215" spans="1:63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</row>
    <row r="216" spans="1:63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</row>
    <row r="217" spans="1:63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</row>
    <row r="218" spans="1:63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</row>
    <row r="219" spans="1:63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</row>
    <row r="220" spans="1:63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</row>
    <row r="221" spans="1:63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</row>
    <row r="222" spans="1:63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</row>
    <row r="223" spans="1:6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</row>
    <row r="224" spans="1:63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</row>
    <row r="225" spans="1:63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</row>
    <row r="226" spans="1:63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</row>
    <row r="227" spans="1:63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</row>
    <row r="228" spans="1:63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</row>
    <row r="229" spans="1:63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</row>
    <row r="230" spans="1:63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</row>
    <row r="231" spans="1:63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</row>
    <row r="232" spans="1:63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</row>
    <row r="233" spans="1:6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</row>
    <row r="234" spans="1:63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</row>
    <row r="235" spans="1:63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</row>
    <row r="236" spans="1:63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</row>
    <row r="237" spans="1:63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</row>
    <row r="238" spans="1:63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</row>
    <row r="239" spans="1:63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</row>
    <row r="240" spans="1:63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</row>
    <row r="241" spans="1:63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</row>
    <row r="242" spans="1:63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</row>
    <row r="243" spans="1:6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</row>
    <row r="244" spans="1:63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</row>
    <row r="245" spans="1:63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</row>
    <row r="246" spans="1:63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</row>
    <row r="247" spans="1:63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</row>
    <row r="248" spans="1:63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</row>
    <row r="249" spans="1:63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</row>
    <row r="250" spans="1:63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</row>
    <row r="251" spans="1:63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</row>
    <row r="252" spans="1:63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</row>
    <row r="253" spans="1:6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</row>
    <row r="254" spans="1:63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</row>
    <row r="255" spans="1:63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</row>
    <row r="256" spans="1:63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</row>
    <row r="257" spans="1:63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</row>
    <row r="258" spans="1:63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</row>
    <row r="259" spans="1:63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</row>
    <row r="260" spans="1:63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</row>
    <row r="261" spans="1:63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</row>
    <row r="262" spans="1:63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</row>
    <row r="263" spans="1: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</row>
    <row r="264" spans="1:63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</row>
    <row r="265" spans="1:63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</row>
    <row r="266" spans="1:63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</row>
    <row r="267" spans="1:63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</row>
    <row r="268" spans="1:63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</row>
    <row r="269" spans="1:63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</row>
    <row r="270" spans="1:63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</row>
    <row r="271" spans="1:63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</row>
    <row r="272" spans="1:63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</row>
    <row r="273" spans="1:6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</row>
    <row r="274" spans="1:63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</row>
    <row r="275" spans="1:63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</row>
    <row r="276" spans="1:63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</row>
    <row r="277" spans="1:63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</row>
    <row r="278" spans="1:63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</row>
    <row r="279" spans="1:63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</row>
    <row r="280" spans="1:63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</row>
    <row r="281" spans="1:63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</row>
    <row r="282" spans="1:63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</row>
    <row r="283" spans="1:6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</row>
    <row r="284" spans="1:63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</row>
    <row r="285" spans="1:63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</row>
    <row r="286" spans="1:63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</row>
    <row r="287" spans="1:63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</row>
    <row r="288" spans="1:63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</row>
    <row r="289" spans="1:63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</row>
    <row r="290" spans="1:63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</row>
    <row r="291" spans="1:63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</row>
    <row r="292" spans="1:63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</row>
    <row r="293" spans="1:6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</row>
    <row r="294" spans="1:63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</row>
    <row r="295" spans="1:63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</row>
    <row r="296" spans="1:63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</row>
    <row r="297" spans="1:63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</row>
    <row r="298" spans="1:63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</row>
    <row r="299" spans="1:63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</row>
    <row r="300" spans="1:63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</row>
    <row r="301" spans="1:63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</row>
    <row r="302" spans="1:63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</row>
    <row r="303" spans="1:6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</row>
    <row r="304" spans="1:63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</row>
    <row r="305" spans="1:63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</row>
    <row r="306" spans="1:63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</row>
    <row r="307" spans="1:63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</row>
    <row r="308" spans="1:63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</row>
    <row r="309" spans="1:63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</row>
    <row r="310" spans="1:63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</row>
    <row r="311" spans="1:63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</row>
    <row r="312" spans="1:63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</row>
    <row r="313" spans="1:6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</row>
    <row r="314" spans="1:63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</row>
    <row r="315" spans="1:63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</row>
    <row r="316" spans="1:63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</row>
    <row r="317" spans="1:63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</row>
    <row r="318" spans="1:63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</row>
    <row r="319" spans="1:63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</row>
    <row r="320" spans="1:63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</row>
    <row r="321" spans="1:63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</row>
    <row r="322" spans="1:63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</row>
    <row r="323" spans="1:6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</row>
    <row r="324" spans="1:63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</row>
    <row r="325" spans="1:63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</row>
    <row r="326" spans="1:63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</row>
    <row r="327" spans="1:63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</row>
    <row r="328" spans="1:63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</row>
    <row r="329" spans="1:63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</row>
    <row r="330" spans="1:63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</row>
    <row r="331" spans="1:63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</row>
    <row r="332" spans="1:63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</row>
    <row r="333" spans="1:6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</row>
    <row r="334" spans="1:63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</row>
    <row r="335" spans="1:63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</row>
    <row r="336" spans="1:63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</row>
    <row r="337" spans="1:63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</row>
    <row r="338" spans="1:63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</row>
    <row r="339" spans="1:63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</row>
    <row r="340" spans="1:63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</row>
    <row r="341" spans="1:63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</row>
    <row r="342" spans="1:63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</row>
    <row r="343" spans="1:6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</row>
    <row r="344" spans="1:63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</row>
    <row r="345" spans="1:63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</row>
    <row r="346" spans="1:63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</row>
    <row r="347" spans="1:63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</row>
    <row r="348" spans="1:63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</row>
    <row r="349" spans="1:63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</row>
    <row r="350" spans="1:63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</row>
    <row r="351" spans="1:63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</row>
    <row r="352" spans="1:63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</row>
    <row r="353" spans="1:6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</row>
    <row r="354" spans="1:63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</row>
    <row r="355" spans="1:63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</row>
    <row r="356" spans="1:63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</row>
    <row r="357" spans="1:63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</row>
    <row r="358" spans="1:63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</row>
    <row r="359" spans="1:63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</row>
    <row r="360" spans="1:63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</row>
    <row r="361" spans="1:63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</row>
    <row r="362" spans="1:63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</row>
    <row r="363" spans="1: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</row>
    <row r="364" spans="1:63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</row>
    <row r="365" spans="1:63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</row>
    <row r="366" spans="1:63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</row>
    <row r="367" spans="1:63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</row>
    <row r="368" spans="1:63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</row>
    <row r="369" spans="1:63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</row>
    <row r="370" spans="1:63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</row>
    <row r="371" spans="1:63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</row>
    <row r="372" spans="1:63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</row>
    <row r="373" spans="1:6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</row>
    <row r="374" spans="1:63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</row>
    <row r="375" spans="1:63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</row>
    <row r="376" spans="1:63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</row>
    <row r="377" spans="1:63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</row>
    <row r="378" spans="1:63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</row>
    <row r="379" spans="1:63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</row>
    <row r="380" spans="1:63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</row>
    <row r="381" spans="1:63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</row>
    <row r="382" spans="1:63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</row>
    <row r="383" spans="1:6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</row>
    <row r="384" spans="1:63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</row>
    <row r="385" spans="1:63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</row>
    <row r="386" spans="1:63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</row>
    <row r="387" spans="1:63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</row>
    <row r="388" spans="1:63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</row>
    <row r="389" spans="1:63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</row>
    <row r="390" spans="1:63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</row>
    <row r="391" spans="1:63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</row>
    <row r="392" spans="1:63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</row>
    <row r="393" spans="1:6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</row>
    <row r="394" spans="1:63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</row>
    <row r="395" spans="1:63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</row>
    <row r="396" spans="1:63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</row>
    <row r="397" spans="1:63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</row>
    <row r="398" spans="1:63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</row>
    <row r="399" spans="1:63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</row>
    <row r="400" spans="1:63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</row>
    <row r="401" spans="1:63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</row>
    <row r="402" spans="1:63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</row>
    <row r="403" spans="1:6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</row>
    <row r="404" spans="1:63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</row>
    <row r="405" spans="1:63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</row>
    <row r="406" spans="1:63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</row>
    <row r="407" spans="1:63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</row>
    <row r="408" spans="1:63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</row>
    <row r="409" spans="1:63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</row>
    <row r="410" spans="1:63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</row>
    <row r="411" spans="1:63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</row>
    <row r="412" spans="1:63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</row>
    <row r="413" spans="1:6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</row>
    <row r="414" spans="1:63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</row>
    <row r="415" spans="1:63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</row>
    <row r="416" spans="1:63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</row>
    <row r="417" spans="1:63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</row>
    <row r="418" spans="1:63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</row>
    <row r="419" spans="1:63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</row>
    <row r="420" spans="1:63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</row>
    <row r="421" spans="1:63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</row>
    <row r="422" spans="1:63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</row>
    <row r="423" spans="1:6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</row>
    <row r="424" spans="1:63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</row>
    <row r="425" spans="1:63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</row>
    <row r="426" spans="1:63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</row>
    <row r="427" spans="1:63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</row>
    <row r="428" spans="1:63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</row>
    <row r="429" spans="1:63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</row>
    <row r="430" spans="1:63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</row>
    <row r="431" spans="1:63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</row>
    <row r="432" spans="1:63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</row>
    <row r="433" spans="1:6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</row>
    <row r="434" spans="1:63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</row>
    <row r="435" spans="1:63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</row>
    <row r="436" spans="1:63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</row>
    <row r="437" spans="1:63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</row>
    <row r="438" spans="1:63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</row>
    <row r="439" spans="1:63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</row>
    <row r="440" spans="1:63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</row>
    <row r="441" spans="1:63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</row>
    <row r="442" spans="1:63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</row>
    <row r="443" spans="1:6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</row>
    <row r="444" spans="1:63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</row>
    <row r="445" spans="1:63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</row>
    <row r="446" spans="1:63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</row>
    <row r="447" spans="1:63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</row>
    <row r="448" spans="1:63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</row>
    <row r="449" spans="1:63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</row>
    <row r="450" spans="1:63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</row>
    <row r="451" spans="1:63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</row>
    <row r="452" spans="1:63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</row>
    <row r="453" spans="1:63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</row>
    <row r="454" spans="1:63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</row>
    <row r="455" spans="1:63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</row>
    <row r="456" spans="1:63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</row>
    <row r="457" spans="1:63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</row>
    <row r="458" spans="1:63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</row>
    <row r="459" spans="1:63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</row>
    <row r="460" spans="1:63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</row>
    <row r="461" spans="1:63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</row>
    <row r="462" spans="1:63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</row>
    <row r="463" spans="1:63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</row>
    <row r="464" spans="1:63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</row>
    <row r="465" spans="1:63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</row>
    <row r="466" spans="1:63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</row>
    <row r="467" spans="1:63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</row>
    <row r="468" spans="1:63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</row>
    <row r="469" spans="1:63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</row>
    <row r="470" spans="1:63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</row>
    <row r="471" spans="1:63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</row>
    <row r="472" spans="1:63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</row>
    <row r="473" spans="1:63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</row>
    <row r="474" spans="1:63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</row>
    <row r="475" spans="1:63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</row>
    <row r="476" spans="1:63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</row>
    <row r="477" spans="1:63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</row>
    <row r="478" spans="1:63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</row>
    <row r="479" spans="1:63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</row>
    <row r="480" spans="1:63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</row>
    <row r="481" spans="1:63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</row>
    <row r="482" spans="1:63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</row>
    <row r="483" spans="1:63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</row>
    <row r="484" spans="1:63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</row>
    <row r="485" spans="1:63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</row>
    <row r="486" spans="1:63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</row>
    <row r="487" spans="1:63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</row>
    <row r="488" spans="1:63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</row>
    <row r="489" spans="1:63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</row>
    <row r="490" spans="1:63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</row>
    <row r="491" spans="1:63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</row>
    <row r="492" spans="1:63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</row>
    <row r="493" spans="1:63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</row>
    <row r="494" spans="1:63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</row>
    <row r="495" spans="1:63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</row>
    <row r="496" spans="1:63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</row>
    <row r="497" spans="1:63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</row>
    <row r="498" spans="1:63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</row>
    <row r="499" spans="1:63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</row>
    <row r="500" spans="1:63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</row>
    <row r="501" spans="1:63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</row>
    <row r="502" spans="1:63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</row>
    <row r="503" spans="1:63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</row>
    <row r="504" spans="1:63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</row>
    <row r="505" spans="1:63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</row>
    <row r="506" spans="1:63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</row>
    <row r="507" spans="1:63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</row>
    <row r="508" spans="1:63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</row>
    <row r="509" spans="1:63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</row>
    <row r="510" spans="1:63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</row>
    <row r="511" spans="1:63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</row>
    <row r="512" spans="1:63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</row>
    <row r="513" spans="1:63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</row>
    <row r="514" spans="1:63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</row>
    <row r="515" spans="1:63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</row>
    <row r="516" spans="1:63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</row>
    <row r="517" spans="1:63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</row>
    <row r="518" spans="1:63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</row>
    <row r="519" spans="1:63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</row>
    <row r="520" spans="1:63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</row>
    <row r="521" spans="1:63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</row>
    <row r="522" spans="1:63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</row>
    <row r="523" spans="1:63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</row>
    <row r="524" spans="1:63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</row>
    <row r="525" spans="1:63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</row>
    <row r="526" spans="1:63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</row>
    <row r="527" spans="1:63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</row>
    <row r="528" spans="1:63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</row>
    <row r="529" spans="1:63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</row>
    <row r="530" spans="1:63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</row>
    <row r="531" spans="1:63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</row>
    <row r="532" spans="1:63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</row>
    <row r="533" spans="1:63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</row>
    <row r="534" spans="1:63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</row>
    <row r="535" spans="1:63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</row>
    <row r="536" spans="1:63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</row>
    <row r="537" spans="1:63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</row>
    <row r="538" spans="1:63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</row>
    <row r="539" spans="1:63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</row>
    <row r="540" spans="1:63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</row>
    <row r="541" spans="1:63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</row>
    <row r="542" spans="1:63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</row>
    <row r="543" spans="1:63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</row>
    <row r="544" spans="1:63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</row>
    <row r="545" spans="1:63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</row>
    <row r="546" spans="1:63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</row>
    <row r="547" spans="1:63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</row>
    <row r="548" spans="1:63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</row>
    <row r="549" spans="1:63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</row>
    <row r="550" spans="1:63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</row>
    <row r="551" spans="1:63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</row>
    <row r="552" spans="1:63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</row>
    <row r="553" spans="1:63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</row>
    <row r="554" spans="1:63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</row>
    <row r="555" spans="1:63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</row>
    <row r="556" spans="1:63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</row>
    <row r="557" spans="1:63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</row>
    <row r="558" spans="1:63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</row>
    <row r="559" spans="1:63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</row>
    <row r="560" spans="1:63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</row>
    <row r="561" spans="1:63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</row>
    <row r="562" spans="1:63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</row>
    <row r="563" spans="1:63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</row>
    <row r="564" spans="1:63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</row>
    <row r="565" spans="1:63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</row>
    <row r="566" spans="1:63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</row>
    <row r="567" spans="1:63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</row>
    <row r="568" spans="1:63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</row>
    <row r="569" spans="1:63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</row>
    <row r="570" spans="1:63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</row>
    <row r="571" spans="1:63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</row>
    <row r="572" spans="1:63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</row>
    <row r="573" spans="1:63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</row>
    <row r="574" spans="1:63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</row>
    <row r="575" spans="1:63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</row>
    <row r="576" spans="1:63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</row>
    <row r="577" spans="1:63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</row>
    <row r="578" spans="1:63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</row>
    <row r="579" spans="1:63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</row>
    <row r="580" spans="1:63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</row>
    <row r="581" spans="1:63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</row>
    <row r="582" spans="1:63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</row>
    <row r="583" spans="1:63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</row>
    <row r="584" spans="1:63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</row>
    <row r="585" spans="1:63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</row>
    <row r="586" spans="1:63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</row>
    <row r="587" spans="1:63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</row>
    <row r="588" spans="1:63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</row>
    <row r="589" spans="1:63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</row>
    <row r="590" spans="1:63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</row>
    <row r="591" spans="1:63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</row>
    <row r="592" spans="1:63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</row>
    <row r="593" spans="1:63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</row>
    <row r="594" spans="1:63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</row>
    <row r="595" spans="1:63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</row>
    <row r="596" spans="1:63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</row>
    <row r="597" spans="1:63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</row>
    <row r="598" spans="1:63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</row>
    <row r="599" spans="1:63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</row>
    <row r="600" spans="1:63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</row>
    <row r="601" spans="1:63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</row>
    <row r="602" spans="1:63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</row>
    <row r="603" spans="1:63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</row>
    <row r="604" spans="1:63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</row>
    <row r="605" spans="1:63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</row>
    <row r="606" spans="1:63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</row>
    <row r="607" spans="1:63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</row>
    <row r="608" spans="1:63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</row>
    <row r="609" spans="1:63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</row>
    <row r="610" spans="1:63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</row>
    <row r="611" spans="1:63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</row>
    <row r="612" spans="1:63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</row>
    <row r="613" spans="1:63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</row>
    <row r="614" spans="1:63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</row>
    <row r="615" spans="1:63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</row>
    <row r="616" spans="1:63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</row>
    <row r="617" spans="1:63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</row>
    <row r="618" spans="1:63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</row>
    <row r="619" spans="1:63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</row>
    <row r="620" spans="1:63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</row>
    <row r="621" spans="1:63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</row>
    <row r="622" spans="1:63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</row>
    <row r="623" spans="1:63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</row>
    <row r="624" spans="1:63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</row>
    <row r="625" spans="1:63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</row>
    <row r="626" spans="1:63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</row>
    <row r="627" spans="1:63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</row>
    <row r="628" spans="1:63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</row>
    <row r="629" spans="1:63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</row>
    <row r="630" spans="1:63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</row>
    <row r="631" spans="1:63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</row>
    <row r="632" spans="1:63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</row>
    <row r="633" spans="1:63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</row>
    <row r="634" spans="1:63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</row>
    <row r="635" spans="1:63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</row>
    <row r="636" spans="1:63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</row>
    <row r="637" spans="1:63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</row>
    <row r="638" spans="1:63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</row>
    <row r="639" spans="1:63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</row>
    <row r="640" spans="1:63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</row>
    <row r="641" spans="1:63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</row>
    <row r="642" spans="1:63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</row>
    <row r="643" spans="1:63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</row>
    <row r="644" spans="1:63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</row>
    <row r="645" spans="1:63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</row>
    <row r="646" spans="1:63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</row>
    <row r="647" spans="1:63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</row>
    <row r="648" spans="1:63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</row>
    <row r="649" spans="1:63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</row>
    <row r="650" spans="1:63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</row>
    <row r="651" spans="1:63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</row>
    <row r="652" spans="1:63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</row>
    <row r="653" spans="1:63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</row>
    <row r="654" spans="1:63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</row>
    <row r="655" spans="1:63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</row>
    <row r="656" spans="1:63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</row>
    <row r="657" spans="1:63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</row>
    <row r="658" spans="1:63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</row>
    <row r="659" spans="1:63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</row>
    <row r="660" spans="1:63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</row>
    <row r="661" spans="1:63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</row>
    <row r="662" spans="1:63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</row>
    <row r="663" spans="1:63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</row>
    <row r="664" spans="1:63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</row>
    <row r="665" spans="1:63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</row>
    <row r="666" spans="1:63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</row>
    <row r="667" spans="1:63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</row>
    <row r="668" spans="1:63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</row>
    <row r="669" spans="1:63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</row>
    <row r="670" spans="1:63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</row>
    <row r="671" spans="1:63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</row>
    <row r="672" spans="1:63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</row>
    <row r="673" spans="1:63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</row>
    <row r="674" spans="1:63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</row>
    <row r="675" spans="1:63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</row>
    <row r="676" spans="1:63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</row>
    <row r="677" spans="1:63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</row>
    <row r="678" spans="1:63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</row>
    <row r="679" spans="1:63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</row>
    <row r="680" spans="1:63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</row>
    <row r="681" spans="1:63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</row>
    <row r="682" spans="1:63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</row>
    <row r="683" spans="1:63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</row>
    <row r="684" spans="1:63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</row>
    <row r="685" spans="1:63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</row>
    <row r="686" spans="1:63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</row>
    <row r="687" spans="1:63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</row>
    <row r="688" spans="1:63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</row>
    <row r="689" spans="1:63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</row>
    <row r="690" spans="1:63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</row>
    <row r="691" spans="1:63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</row>
    <row r="692" spans="1:63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</row>
    <row r="693" spans="1:63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</row>
    <row r="694" spans="1:63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</row>
    <row r="695" spans="1:63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</row>
    <row r="696" spans="1:63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</row>
    <row r="697" spans="1:63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</row>
    <row r="698" spans="1:63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</row>
    <row r="699" spans="1:63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</row>
    <row r="700" spans="1:63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</row>
    <row r="701" spans="1:63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</row>
    <row r="702" spans="1:63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</row>
    <row r="703" spans="1:63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</row>
    <row r="704" spans="1:63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</row>
    <row r="705" spans="1:63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</row>
    <row r="706" spans="1:63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</row>
    <row r="707" spans="1:63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</row>
    <row r="708" spans="1:63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</row>
    <row r="709" spans="1:63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</row>
    <row r="710" spans="1:63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</row>
    <row r="711" spans="1:63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</row>
    <row r="712" spans="1:63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</row>
    <row r="713" spans="1:63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</row>
    <row r="714" spans="1:63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</row>
    <row r="715" spans="1:63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</row>
    <row r="716" spans="1:63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</row>
    <row r="717" spans="1:63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</row>
    <row r="718" spans="1:63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</row>
    <row r="719" spans="1:63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</row>
    <row r="720" spans="1:63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</row>
    <row r="721" spans="1:63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</row>
    <row r="722" spans="1:63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</row>
    <row r="723" spans="1:63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</row>
    <row r="724" spans="1:63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</row>
    <row r="725" spans="1:63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</row>
    <row r="726" spans="1:63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</row>
    <row r="727" spans="1:63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</row>
    <row r="728" spans="1:63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</row>
    <row r="729" spans="1:63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</row>
    <row r="730" spans="1:63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</row>
    <row r="731" spans="1:63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</row>
    <row r="732" spans="1:63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</row>
    <row r="733" spans="1:63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</row>
    <row r="734" spans="1:63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</row>
    <row r="735" spans="1:63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</row>
    <row r="736" spans="1:63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</row>
    <row r="737" spans="1:63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</row>
    <row r="738" spans="1:63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</row>
    <row r="739" spans="1:63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</row>
    <row r="740" spans="1:63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</row>
    <row r="741" spans="1:63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</row>
    <row r="742" spans="1:63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</row>
    <row r="743" spans="1:63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</row>
    <row r="744" spans="1:63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</row>
    <row r="745" spans="1:63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</row>
    <row r="746" spans="1:63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</row>
    <row r="747" spans="1:63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</row>
    <row r="748" spans="1:63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</row>
    <row r="749" spans="1:63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</row>
    <row r="750" spans="1:63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</row>
    <row r="751" spans="1:63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</row>
    <row r="752" spans="1:63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</row>
    <row r="753" spans="1:63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</row>
    <row r="754" spans="1:63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</row>
    <row r="755" spans="1:63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</row>
    <row r="756" spans="1:63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</row>
    <row r="757" spans="1:63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</row>
    <row r="758" spans="1:63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</row>
    <row r="759" spans="1:63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</row>
    <row r="760" spans="1:63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</row>
    <row r="761" spans="1:63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</row>
    <row r="762" spans="1:63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</row>
    <row r="763" spans="1:63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</row>
    <row r="764" spans="1:63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</row>
    <row r="765" spans="1:63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</row>
    <row r="766" spans="1:63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</row>
    <row r="767" spans="1:63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</row>
    <row r="768" spans="1:63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</row>
    <row r="769" spans="1:63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</row>
    <row r="770" spans="1:63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</row>
    <row r="771" spans="1:63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</row>
    <row r="772" spans="1:63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</row>
    <row r="773" spans="1:63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</row>
    <row r="774" spans="1:63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</row>
    <row r="775" spans="1:63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</row>
    <row r="776" spans="1:63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</row>
    <row r="777" spans="1:63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</row>
    <row r="778" spans="1:63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</row>
    <row r="779" spans="1:63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</row>
    <row r="780" spans="1:63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</row>
    <row r="781" spans="1:63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</row>
    <row r="782" spans="1:63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</row>
    <row r="783" spans="1:63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</row>
    <row r="784" spans="1:63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</row>
    <row r="785" spans="1:63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</row>
    <row r="786" spans="1:63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</row>
    <row r="787" spans="1:63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</row>
    <row r="788" spans="1:63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</row>
    <row r="789" spans="1:63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</row>
    <row r="790" spans="1:63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</row>
    <row r="791" spans="1:63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</row>
    <row r="792" spans="1:63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</row>
    <row r="793" spans="1:63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</row>
    <row r="794" spans="1:63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</row>
    <row r="795" spans="1:63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</row>
    <row r="796" spans="1:63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</row>
    <row r="797" spans="1:63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</row>
    <row r="798" spans="1:63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</row>
    <row r="799" spans="1:63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</row>
    <row r="800" spans="1:63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</row>
    <row r="801" spans="1:63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</row>
    <row r="802" spans="1:63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</row>
    <row r="803" spans="1:63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</row>
    <row r="804" spans="1:63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</row>
    <row r="805" spans="1:63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</row>
    <row r="806" spans="1:63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</row>
    <row r="807" spans="1:63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</row>
    <row r="808" spans="1:63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</row>
    <row r="809" spans="1:63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</row>
    <row r="810" spans="1:63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</row>
    <row r="811" spans="1:63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</row>
    <row r="812" spans="1:63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</row>
    <row r="813" spans="1:63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</row>
    <row r="814" spans="1:63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</row>
    <row r="815" spans="1:63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</row>
    <row r="816" spans="1:63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</row>
    <row r="817" spans="1:63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</row>
    <row r="818" spans="1:63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</row>
    <row r="819" spans="1:63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</row>
    <row r="820" spans="1:63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</row>
    <row r="821" spans="1:63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</row>
    <row r="822" spans="1:63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</row>
    <row r="823" spans="1:63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</row>
    <row r="824" spans="1:63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</row>
    <row r="825" spans="1:63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</row>
    <row r="826" spans="1:63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</row>
    <row r="827" spans="1:63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</row>
    <row r="828" spans="1:63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</row>
    <row r="829" spans="1:63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</row>
    <row r="830" spans="1:63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</row>
    <row r="831" spans="1:63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</row>
    <row r="832" spans="1:63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</row>
    <row r="833" spans="1:63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</row>
    <row r="834" spans="1:63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</row>
    <row r="835" spans="1:63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</row>
    <row r="836" spans="1:63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</row>
    <row r="837" spans="1:63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</row>
    <row r="838" spans="1:63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</row>
    <row r="839" spans="1:63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</row>
    <row r="840" spans="1:63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</row>
    <row r="841" spans="1:63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</row>
    <row r="842" spans="1:63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</row>
    <row r="843" spans="1:63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</row>
    <row r="844" spans="1:63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</row>
    <row r="845" spans="1:63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</row>
    <row r="846" spans="1:63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</row>
    <row r="847" spans="1:63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</row>
    <row r="848" spans="1:63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</row>
    <row r="849" spans="1:63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</row>
    <row r="850" spans="1:63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</row>
    <row r="851" spans="1:63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</row>
    <row r="852" spans="1:63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</row>
    <row r="853" spans="1:63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</row>
    <row r="854" spans="1:63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</row>
    <row r="855" spans="1:63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</row>
    <row r="856" spans="1:63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</row>
    <row r="857" spans="1:63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</row>
    <row r="858" spans="1:63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</row>
    <row r="859" spans="1:63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</row>
    <row r="860" spans="1:63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</row>
    <row r="861" spans="1:63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</row>
    <row r="862" spans="1:63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</row>
    <row r="863" spans="1:63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</row>
    <row r="864" spans="1:63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</row>
    <row r="865" spans="1:63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</row>
    <row r="866" spans="1:63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</row>
    <row r="867" spans="1:63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</row>
    <row r="868" spans="1:63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</row>
    <row r="869" spans="1:63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</row>
    <row r="870" spans="1:63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</row>
    <row r="871" spans="1:63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</row>
    <row r="872" spans="1:63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</row>
    <row r="873" spans="1:63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</row>
    <row r="874" spans="1:63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</row>
    <row r="875" spans="1:63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</row>
    <row r="876" spans="1:63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</row>
    <row r="877" spans="1:63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</row>
    <row r="878" spans="1:63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</row>
    <row r="879" spans="1:63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</row>
    <row r="880" spans="1:63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</row>
    <row r="881" spans="1:63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</row>
    <row r="882" spans="1:63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</row>
    <row r="883" spans="1:63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</row>
    <row r="884" spans="1:63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</row>
    <row r="885" spans="1:63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</row>
    <row r="886" spans="1:63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</row>
    <row r="887" spans="1:63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</row>
    <row r="888" spans="1:63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</row>
    <row r="889" spans="1:63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</row>
    <row r="890" spans="1:63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</row>
    <row r="891" spans="1:63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</row>
    <row r="892" spans="1:63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</row>
    <row r="893" spans="1:63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</row>
    <row r="894" spans="1:63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</row>
    <row r="895" spans="1:63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</row>
    <row r="896" spans="1:63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</row>
    <row r="897" spans="1:63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</row>
    <row r="898" spans="1:63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</row>
    <row r="899" spans="1:63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</row>
    <row r="900" spans="1:63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</row>
    <row r="901" spans="1:63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</row>
    <row r="902" spans="1:63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</row>
    <row r="903" spans="1:63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</row>
    <row r="904" spans="1:63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</row>
    <row r="905" spans="1:63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</row>
    <row r="906" spans="1:63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</row>
    <row r="907" spans="1:63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</row>
    <row r="908" spans="1:63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</row>
    <row r="909" spans="1:63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</row>
    <row r="910" spans="1:63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</row>
    <row r="911" spans="1:63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</row>
    <row r="912" spans="1:63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</row>
    <row r="913" spans="1:63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</row>
    <row r="914" spans="1:63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</row>
    <row r="915" spans="1:63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</row>
    <row r="916" spans="1:63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</row>
    <row r="917" spans="1:63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</row>
    <row r="918" spans="1:63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</row>
    <row r="919" spans="1:63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</row>
    <row r="920" spans="1:63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</row>
    <row r="921" spans="1:63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</row>
    <row r="922" spans="1:63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</row>
    <row r="923" spans="1:63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</row>
    <row r="924" spans="1:63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</row>
    <row r="925" spans="1:63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</row>
    <row r="926" spans="1:63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</row>
    <row r="927" spans="1:63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</row>
    <row r="928" spans="1:63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</row>
    <row r="929" spans="1:63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</row>
    <row r="930" spans="1:63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</row>
    <row r="931" spans="1:63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</row>
    <row r="932" spans="1:63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</row>
    <row r="933" spans="1:63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</row>
    <row r="934" spans="1:63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</row>
    <row r="935" spans="1:63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</row>
    <row r="936" spans="1:63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</row>
    <row r="937" spans="1:63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</row>
    <row r="938" spans="1:63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</row>
    <row r="939" spans="1:63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</row>
    <row r="940" spans="1:63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</row>
    <row r="941" spans="1:63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</row>
    <row r="942" spans="1:63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</row>
    <row r="943" spans="1:63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</row>
    <row r="944" spans="1:63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</row>
    <row r="945" spans="1:63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</row>
    <row r="946" spans="1:63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</row>
    <row r="947" spans="1:63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</row>
    <row r="948" spans="1:63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</row>
    <row r="949" spans="1:63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</row>
    <row r="950" spans="1:63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</row>
    <row r="951" spans="1:63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</row>
    <row r="952" spans="1:63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</row>
    <row r="953" spans="1:63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</row>
    <row r="954" spans="1:63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</row>
    <row r="955" spans="1:63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</row>
    <row r="956" spans="1:63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</row>
    <row r="957" spans="1:63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</row>
    <row r="958" spans="1:63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</row>
    <row r="959" spans="1:63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</row>
    <row r="960" spans="1:63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</row>
    <row r="961" spans="1:63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</row>
    <row r="962" spans="1:63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</row>
    <row r="963" spans="1:63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</row>
    <row r="964" spans="1:63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</row>
    <row r="965" spans="1:63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</row>
    <row r="966" spans="1:63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</row>
    <row r="967" spans="1:63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</row>
    <row r="968" spans="1:63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</row>
    <row r="969" spans="1:63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</row>
    <row r="970" spans="1:63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</row>
    <row r="971" spans="1:63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</row>
    <row r="972" spans="1:63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</row>
    <row r="973" spans="1:63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</row>
    <row r="974" spans="1:63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</row>
    <row r="975" spans="1:63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</row>
    <row r="976" spans="1:63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</row>
    <row r="977" spans="1:63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</row>
    <row r="978" spans="1:63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</row>
    <row r="979" spans="1:63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</row>
    <row r="980" spans="1:63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</row>
    <row r="981" spans="1:63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</row>
    <row r="982" spans="1:63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</row>
    <row r="983" spans="1:63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</row>
    <row r="984" spans="1:63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</row>
    <row r="985" spans="1:63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</row>
    <row r="986" spans="1:63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</row>
    <row r="987" spans="1:63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</row>
    <row r="988" spans="1:63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</row>
    <row r="989" spans="1:63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</row>
    <row r="990" spans="1:63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</row>
    <row r="991" spans="1:63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</row>
    <row r="992" spans="1:63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</row>
    <row r="993" spans="1:63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</row>
    <row r="994" spans="1:63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</row>
    <row r="995" spans="1:63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</row>
    <row r="996" spans="1:63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</row>
    <row r="997" spans="1:63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</row>
    <row r="998" spans="1:63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</row>
    <row r="999" spans="1:63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</row>
    <row r="1000" spans="1:63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</row>
  </sheetData>
  <mergeCells count="61">
    <mergeCell ref="B39:BK39"/>
    <mergeCell ref="B1:BK1"/>
    <mergeCell ref="B2:BK2"/>
    <mergeCell ref="B3:B4"/>
    <mergeCell ref="C3:C4"/>
    <mergeCell ref="D3:G3"/>
    <mergeCell ref="H3:K3"/>
    <mergeCell ref="L3:O3"/>
    <mergeCell ref="X25:AA25"/>
    <mergeCell ref="AB25:AE25"/>
    <mergeCell ref="AF25:AI25"/>
    <mergeCell ref="AJ25:AM25"/>
    <mergeCell ref="AN25:AQ25"/>
    <mergeCell ref="AR25:AU25"/>
    <mergeCell ref="AV25:AY25"/>
    <mergeCell ref="AZ25:BC25"/>
    <mergeCell ref="AV33:AY33"/>
    <mergeCell ref="AZ33:BC33"/>
    <mergeCell ref="BD33:BG33"/>
    <mergeCell ref="BH33:BK33"/>
    <mergeCell ref="P25:S25"/>
    <mergeCell ref="T25:W25"/>
    <mergeCell ref="B32:BK32"/>
    <mergeCell ref="B33:B34"/>
    <mergeCell ref="C33:C34"/>
    <mergeCell ref="D33:G33"/>
    <mergeCell ref="BD25:BG25"/>
    <mergeCell ref="BH25:BK25"/>
    <mergeCell ref="H33:K33"/>
    <mergeCell ref="L33:O33"/>
    <mergeCell ref="AB33:AE33"/>
    <mergeCell ref="AF33:AI33"/>
    <mergeCell ref="AJ33:AM33"/>
    <mergeCell ref="AN33:AQ33"/>
    <mergeCell ref="AR33:AU33"/>
    <mergeCell ref="B25:B26"/>
    <mergeCell ref="P33:S33"/>
    <mergeCell ref="T33:W33"/>
    <mergeCell ref="A35:A37"/>
    <mergeCell ref="X33:AA33"/>
    <mergeCell ref="A27:A30"/>
    <mergeCell ref="T3:W3"/>
    <mergeCell ref="A5:A7"/>
    <mergeCell ref="A8:A14"/>
    <mergeCell ref="A15:A22"/>
    <mergeCell ref="B24:BK24"/>
    <mergeCell ref="C25:C26"/>
    <mergeCell ref="D25:G25"/>
    <mergeCell ref="H25:K25"/>
    <mergeCell ref="L25:O25"/>
    <mergeCell ref="P3:S3"/>
    <mergeCell ref="AR3:AU3"/>
    <mergeCell ref="AV3:AY3"/>
    <mergeCell ref="AZ3:BC3"/>
    <mergeCell ref="BD3:BG3"/>
    <mergeCell ref="BH3:BK3"/>
    <mergeCell ref="X3:AA3"/>
    <mergeCell ref="AB3:AE3"/>
    <mergeCell ref="AF3:AI3"/>
    <mergeCell ref="AJ3:AM3"/>
    <mergeCell ref="AN3:AQ3"/>
  </mergeCells>
  <pageMargins left="0.51181102362204722" right="0.51181102362204722" top="0.78740157480314965" bottom="0.7874015748031496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</sheetPr>
  <dimension ref="A1:C1000"/>
  <sheetViews>
    <sheetView workbookViewId="0">
      <selection activeCell="F25" sqref="F25"/>
    </sheetView>
  </sheetViews>
  <sheetFormatPr defaultColWidth="14.42578125" defaultRowHeight="15" customHeight="1"/>
  <cols>
    <col min="1" max="1" width="16.5703125" customWidth="1"/>
    <col min="2" max="2" width="85.85546875" customWidth="1"/>
    <col min="3" max="3" width="9.140625" customWidth="1"/>
  </cols>
  <sheetData>
    <row r="1" spans="1:3" ht="15.75" customHeight="1">
      <c r="A1" s="361" t="s">
        <v>0</v>
      </c>
      <c r="B1" s="273"/>
      <c r="C1" s="273"/>
    </row>
    <row r="2" spans="1:3" ht="15.75" customHeight="1" thickBot="1">
      <c r="A2" s="1"/>
      <c r="B2" s="2"/>
      <c r="C2" s="1"/>
    </row>
    <row r="3" spans="1:3" ht="15.75" customHeight="1">
      <c r="A3" s="3" t="s">
        <v>1</v>
      </c>
      <c r="B3" s="4" t="s">
        <v>2</v>
      </c>
      <c r="C3" s="3" t="s">
        <v>3</v>
      </c>
    </row>
    <row r="4" spans="1:3" ht="15.75" customHeight="1">
      <c r="A4" s="5">
        <v>93560</v>
      </c>
      <c r="B4" s="6" t="s">
        <v>4</v>
      </c>
      <c r="C4" s="5" t="s">
        <v>5</v>
      </c>
    </row>
    <row r="5" spans="1:3" ht="15.75" customHeight="1">
      <c r="A5" s="5">
        <v>93561</v>
      </c>
      <c r="B5" s="6" t="s">
        <v>6</v>
      </c>
      <c r="C5" s="5" t="s">
        <v>5</v>
      </c>
    </row>
    <row r="6" spans="1:3" ht="15.75" customHeight="1">
      <c r="A6" s="5">
        <v>93562</v>
      </c>
      <c r="B6" s="6" t="s">
        <v>7</v>
      </c>
      <c r="C6" s="5" t="s">
        <v>5</v>
      </c>
    </row>
    <row r="7" spans="1:3" ht="15.75" customHeight="1">
      <c r="A7" s="5">
        <v>93565</v>
      </c>
      <c r="B7" s="6" t="s">
        <v>8</v>
      </c>
      <c r="C7" s="5" t="s">
        <v>5</v>
      </c>
    </row>
    <row r="8" spans="1:3" ht="15.75" customHeight="1">
      <c r="A8" s="5">
        <v>93567</v>
      </c>
      <c r="B8" s="6" t="s">
        <v>9</v>
      </c>
      <c r="C8" s="5" t="s">
        <v>5</v>
      </c>
    </row>
    <row r="9" spans="1:3" ht="15.75" customHeight="1">
      <c r="A9" s="5">
        <v>93568</v>
      </c>
      <c r="B9" s="6" t="s">
        <v>10</v>
      </c>
      <c r="C9" s="5" t="s">
        <v>5</v>
      </c>
    </row>
    <row r="10" spans="1:3" ht="15.75" customHeight="1">
      <c r="A10" s="5">
        <v>93566</v>
      </c>
      <c r="B10" s="6" t="s">
        <v>11</v>
      </c>
      <c r="C10" s="5" t="s">
        <v>5</v>
      </c>
    </row>
    <row r="11" spans="1:3" ht="15.75" customHeight="1">
      <c r="A11" s="5">
        <v>93569</v>
      </c>
      <c r="B11" s="6" t="s">
        <v>12</v>
      </c>
      <c r="C11" s="5" t="s">
        <v>5</v>
      </c>
    </row>
    <row r="12" spans="1:3" ht="15.75" customHeight="1">
      <c r="A12" s="5">
        <v>93570</v>
      </c>
      <c r="B12" s="6" t="s">
        <v>13</v>
      </c>
      <c r="C12" s="5" t="s">
        <v>5</v>
      </c>
    </row>
    <row r="13" spans="1:3" ht="15.75" customHeight="1">
      <c r="A13" s="5">
        <v>93571</v>
      </c>
      <c r="B13" s="6" t="s">
        <v>14</v>
      </c>
      <c r="C13" s="5" t="s">
        <v>5</v>
      </c>
    </row>
    <row r="14" spans="1:3" ht="15.75" customHeight="1">
      <c r="A14" s="5">
        <v>94296</v>
      </c>
      <c r="B14" s="6" t="s">
        <v>15</v>
      </c>
      <c r="C14" s="5" t="s">
        <v>5</v>
      </c>
    </row>
    <row r="15" spans="1:3" ht="15.75" customHeight="1">
      <c r="A15" s="7" t="s">
        <v>16</v>
      </c>
      <c r="B15" s="8" t="str">
        <f>VLOOKUP($A15,'ANEXO D9 - RELATÓRIO COMPOSIÇÕ'!$B$6:$G$1000,2,FALSE)</f>
        <v>TRANSPORTE AQUÁTICO - BARCO OU VOADEIRA</v>
      </c>
      <c r="C15" s="9" t="s">
        <v>17</v>
      </c>
    </row>
    <row r="16" spans="1:3" ht="15.75" customHeight="1">
      <c r="A16" s="7" t="s">
        <v>19</v>
      </c>
      <c r="B16" s="8" t="str">
        <f>VLOOKUP($A16,'ANEXO D9 - RELATÓRIO COMPOSIÇÕ'!$B$6:$G$1000,2,FALSE)</f>
        <v>LEVANTAMENTO BATIMÉTRICO</v>
      </c>
      <c r="C16" s="9" t="s">
        <v>20</v>
      </c>
    </row>
    <row r="17" spans="1:3" ht="15.75" customHeight="1">
      <c r="A17" s="7" t="s">
        <v>22</v>
      </c>
      <c r="B17" s="8" t="str">
        <f>VLOOKUP($A17,'ANEXO D9 - RELATÓRIO COMPOSIÇÕ'!$B$6:$G$1000,2,FALSE)</f>
        <v>IMPRESSÕES E PLOTAGENS</v>
      </c>
      <c r="C17" s="9" t="s">
        <v>31</v>
      </c>
    </row>
    <row r="18" spans="1:3" ht="15.75" customHeight="1">
      <c r="A18" s="7" t="s">
        <v>24</v>
      </c>
      <c r="B18" s="8" t="str">
        <f>VLOOKUP($A18,'ANEXO D9 - RELATÓRIO COMPOSIÇÕ'!$B$6:$G$1000,2,FALSE)</f>
        <v>TAXAS E EMOLUMENTOS (LICENCIAMENTO/ALVARÁ DE INÍCIO DAS OBRAS)</v>
      </c>
      <c r="C18" s="9" t="s">
        <v>31</v>
      </c>
    </row>
    <row r="19" spans="1:3" ht="15.75" customHeight="1">
      <c r="A19" s="7" t="s">
        <v>26</v>
      </c>
      <c r="B19" s="8" t="str">
        <f>VLOOKUP($A19,'ANEXO D9 - RELATÓRIO COMPOSIÇÕ'!$B$6:$G$1000,2,FALSE)</f>
        <v>TAXAS E EMOLUMENTOS (LICENCIAMENTO/CERTIFICAÇÃO PÓS OBRA)</v>
      </c>
      <c r="C19" s="9" t="s">
        <v>31</v>
      </c>
    </row>
    <row r="20" spans="1:3" ht="15.75" customHeight="1">
      <c r="A20" s="7" t="s">
        <v>28</v>
      </c>
      <c r="B20" s="8" t="str">
        <f>VLOOKUP($A20,'ANEXO D9 - RELATÓRIO COMPOSIÇÕ'!$B$6:$G$1000,2,FALSE)</f>
        <v>DESPESAS DE VIAGEM, HOSPEDAGEM E LOCOMOÇÃO</v>
      </c>
      <c r="C20" s="9" t="s">
        <v>31</v>
      </c>
    </row>
    <row r="21" spans="1:3" ht="15.75" customHeight="1">
      <c r="A21" s="7" t="s">
        <v>30</v>
      </c>
      <c r="B21" s="8" t="str">
        <f>VLOOKUP($A21,'ANEXO D9 - RELATÓRIO COMPOSIÇÕ'!$B$6:$G$1000,2,FALSE)</f>
        <v>VARREDURA A LASER (LASER SCANNING)</v>
      </c>
      <c r="C21" s="7" t="s">
        <v>31</v>
      </c>
    </row>
    <row r="22" spans="1:3" ht="15.75" customHeight="1">
      <c r="A22" s="9" t="s">
        <v>33</v>
      </c>
      <c r="B22" s="8" t="str">
        <f>VLOOKUP($A22,'ANEXO D9 - RELATÓRIO COMPOSIÇÕ'!$B$6:$G$1000,2,FALSE)</f>
        <v>INSPEÇÃO VISUAL SUBAQUÁTICA (EQUIPE DE MERGULHO CONFORME NORMAM 15)</v>
      </c>
      <c r="C22" s="9" t="s">
        <v>17</v>
      </c>
    </row>
    <row r="23" spans="1:3" ht="15.75" customHeight="1">
      <c r="A23" s="7"/>
      <c r="B23" s="10"/>
      <c r="C23" s="7"/>
    </row>
    <row r="24" spans="1:3" ht="15.75" customHeight="1">
      <c r="A24" s="7"/>
      <c r="B24" s="10"/>
      <c r="C24" s="7"/>
    </row>
    <row r="25" spans="1:3" ht="15.75" customHeight="1">
      <c r="A25" s="7"/>
      <c r="B25" s="10"/>
      <c r="C25" s="7"/>
    </row>
    <row r="26" spans="1:3" ht="15.75" customHeight="1">
      <c r="A26" s="7"/>
      <c r="B26" s="10"/>
      <c r="C26" s="7"/>
    </row>
    <row r="27" spans="1:3" ht="15.75" customHeight="1">
      <c r="A27" s="7"/>
      <c r="B27" s="10"/>
      <c r="C27" s="7"/>
    </row>
    <row r="28" spans="1:3" ht="15.75" customHeight="1">
      <c r="A28" s="7"/>
      <c r="B28" s="10"/>
      <c r="C28" s="7"/>
    </row>
    <row r="29" spans="1:3" ht="15.75" customHeight="1">
      <c r="A29" s="7"/>
      <c r="B29" s="10"/>
      <c r="C29" s="7"/>
    </row>
    <row r="30" spans="1:3" ht="15.75" customHeight="1">
      <c r="A30" s="7"/>
      <c r="B30" s="10"/>
      <c r="C30" s="7"/>
    </row>
    <row r="31" spans="1:3" ht="15.75" customHeight="1">
      <c r="A31" s="7"/>
      <c r="B31" s="10"/>
      <c r="C31" s="7"/>
    </row>
    <row r="32" spans="1:3" ht="15.75" customHeight="1">
      <c r="A32" s="7"/>
      <c r="B32" s="10"/>
      <c r="C32" s="7"/>
    </row>
    <row r="33" spans="1:3" ht="15.75" customHeight="1">
      <c r="A33" s="11" t="s">
        <v>35</v>
      </c>
      <c r="B33" s="12" t="s">
        <v>36</v>
      </c>
      <c r="C33" s="11"/>
    </row>
    <row r="34" spans="1:3" ht="15.75" customHeight="1">
      <c r="A34" s="11"/>
      <c r="B34" s="12"/>
      <c r="C34" s="11"/>
    </row>
    <row r="35" spans="1:3" ht="15.75" customHeight="1">
      <c r="A35" s="11"/>
      <c r="B35" s="12"/>
      <c r="C35" s="11"/>
    </row>
    <row r="36" spans="1:3" ht="15.75" customHeight="1">
      <c r="A36" s="11"/>
      <c r="B36" s="12"/>
      <c r="C36" s="11"/>
    </row>
    <row r="37" spans="1:3" ht="15.75" customHeight="1">
      <c r="A37" s="11"/>
      <c r="B37" s="12"/>
      <c r="C37" s="11"/>
    </row>
    <row r="38" spans="1:3" ht="15.75" customHeight="1">
      <c r="A38" s="11"/>
      <c r="B38" s="12"/>
      <c r="C38" s="11"/>
    </row>
    <row r="39" spans="1:3" ht="15.75" customHeight="1">
      <c r="A39" s="11"/>
      <c r="B39" s="12"/>
      <c r="C39" s="11"/>
    </row>
    <row r="40" spans="1:3" ht="15.75" customHeight="1">
      <c r="A40" s="11"/>
      <c r="B40" s="12"/>
      <c r="C40" s="11"/>
    </row>
    <row r="41" spans="1:3" ht="15.75" customHeight="1">
      <c r="A41" s="11"/>
      <c r="B41" s="12"/>
      <c r="C41" s="11"/>
    </row>
    <row r="42" spans="1:3" ht="15.75" customHeight="1">
      <c r="A42" s="11"/>
      <c r="B42" s="12"/>
      <c r="C42" s="11"/>
    </row>
    <row r="43" spans="1:3" ht="15.75" customHeight="1">
      <c r="A43" s="11"/>
      <c r="B43" s="12"/>
      <c r="C43" s="11"/>
    </row>
    <row r="44" spans="1:3" ht="15.75" customHeight="1">
      <c r="A44" s="11"/>
      <c r="B44" s="12"/>
      <c r="C44" s="11"/>
    </row>
    <row r="45" spans="1:3" ht="15.75" customHeight="1">
      <c r="A45" s="11"/>
      <c r="B45" s="12"/>
      <c r="C45" s="11"/>
    </row>
    <row r="46" spans="1:3" ht="15.75" customHeight="1">
      <c r="A46" s="11"/>
      <c r="B46" s="12"/>
      <c r="C46" s="11"/>
    </row>
    <row r="47" spans="1:3" ht="15.75" customHeight="1">
      <c r="A47" s="11"/>
      <c r="B47" s="12"/>
      <c r="C47" s="11"/>
    </row>
    <row r="48" spans="1:3" ht="15.75" customHeight="1">
      <c r="A48" s="11"/>
      <c r="B48" s="12"/>
      <c r="C48" s="11"/>
    </row>
    <row r="49" spans="1:3" ht="15.75" customHeight="1">
      <c r="A49" s="11"/>
      <c r="B49" s="12"/>
      <c r="C49" s="11"/>
    </row>
    <row r="50" spans="1:3" ht="15.75" customHeight="1">
      <c r="A50" s="11"/>
      <c r="B50" s="12"/>
      <c r="C50" s="11"/>
    </row>
    <row r="51" spans="1:3" ht="15.75" customHeight="1">
      <c r="A51" s="11"/>
      <c r="B51" s="12"/>
      <c r="C51" s="11"/>
    </row>
    <row r="52" spans="1:3" ht="15.75" customHeight="1">
      <c r="A52" s="11"/>
      <c r="B52" s="12"/>
      <c r="C52" s="11"/>
    </row>
    <row r="53" spans="1:3" ht="15.75" customHeight="1">
      <c r="A53" s="11"/>
      <c r="B53" s="12"/>
      <c r="C53" s="11"/>
    </row>
    <row r="54" spans="1:3" ht="15.75" customHeight="1">
      <c r="A54" s="11"/>
      <c r="B54" s="12"/>
      <c r="C54" s="11"/>
    </row>
    <row r="55" spans="1:3" ht="15.75" customHeight="1">
      <c r="A55" s="11"/>
      <c r="B55" s="12"/>
      <c r="C55" s="11"/>
    </row>
    <row r="56" spans="1:3" ht="15.75" customHeight="1">
      <c r="A56" s="11"/>
      <c r="B56" s="12"/>
      <c r="C56" s="11"/>
    </row>
    <row r="57" spans="1:3" ht="15.75" customHeight="1">
      <c r="A57" s="11"/>
      <c r="B57" s="12"/>
      <c r="C57" s="11"/>
    </row>
    <row r="58" spans="1:3" ht="15.75" customHeight="1">
      <c r="A58" s="11"/>
      <c r="B58" s="12"/>
      <c r="C58" s="11"/>
    </row>
    <row r="59" spans="1:3" ht="15.75" customHeight="1">
      <c r="A59" s="11"/>
      <c r="B59" s="12"/>
      <c r="C59" s="11"/>
    </row>
    <row r="60" spans="1:3" ht="15.75" customHeight="1">
      <c r="A60" s="11"/>
      <c r="B60" s="12"/>
      <c r="C60" s="11"/>
    </row>
    <row r="61" spans="1:3" ht="15.75" customHeight="1">
      <c r="A61" s="11"/>
      <c r="B61" s="12"/>
      <c r="C61" s="11"/>
    </row>
    <row r="62" spans="1:3" ht="15.75" customHeight="1">
      <c r="A62" s="11"/>
      <c r="B62" s="12"/>
      <c r="C62" s="11"/>
    </row>
    <row r="63" spans="1:3" ht="15.75" customHeight="1">
      <c r="A63" s="11"/>
      <c r="B63" s="12"/>
      <c r="C63" s="11"/>
    </row>
    <row r="64" spans="1:3" ht="15.75" customHeight="1">
      <c r="A64" s="11"/>
      <c r="B64" s="12"/>
      <c r="C64" s="11"/>
    </row>
    <row r="65" spans="1:3" ht="15.75" customHeight="1">
      <c r="A65" s="11"/>
      <c r="B65" s="12"/>
      <c r="C65" s="11"/>
    </row>
    <row r="66" spans="1:3" ht="15.75" customHeight="1">
      <c r="A66" s="11"/>
      <c r="B66" s="12"/>
      <c r="C66" s="11"/>
    </row>
    <row r="67" spans="1:3" ht="15.75" customHeight="1">
      <c r="A67" s="11"/>
      <c r="B67" s="12"/>
      <c r="C67" s="11"/>
    </row>
    <row r="68" spans="1:3" ht="15.75" customHeight="1">
      <c r="A68" s="11"/>
      <c r="B68" s="12"/>
      <c r="C68" s="11"/>
    </row>
    <row r="69" spans="1:3" ht="15.75" customHeight="1">
      <c r="A69" s="11"/>
      <c r="B69" s="12"/>
      <c r="C69" s="11"/>
    </row>
    <row r="70" spans="1:3" ht="15.75" customHeight="1">
      <c r="A70" s="11"/>
      <c r="B70" s="12"/>
      <c r="C70" s="11"/>
    </row>
    <row r="71" spans="1:3" ht="15.75" customHeight="1">
      <c r="A71" s="11"/>
      <c r="B71" s="12"/>
      <c r="C71" s="11"/>
    </row>
    <row r="72" spans="1:3" ht="15.75" customHeight="1">
      <c r="A72" s="11"/>
      <c r="B72" s="12"/>
      <c r="C72" s="11"/>
    </row>
    <row r="73" spans="1:3" ht="15.75" customHeight="1">
      <c r="A73" s="11"/>
      <c r="B73" s="12"/>
      <c r="C73" s="11"/>
    </row>
    <row r="74" spans="1:3" ht="15.75" customHeight="1">
      <c r="A74" s="11"/>
      <c r="B74" s="12"/>
      <c r="C74" s="11"/>
    </row>
    <row r="75" spans="1:3" ht="15.75" customHeight="1">
      <c r="A75" s="11"/>
      <c r="B75" s="12"/>
      <c r="C75" s="11"/>
    </row>
    <row r="76" spans="1:3" ht="15.75" customHeight="1">
      <c r="A76" s="11"/>
      <c r="B76" s="12"/>
      <c r="C76" s="11"/>
    </row>
    <row r="77" spans="1:3" ht="15.75" customHeight="1">
      <c r="A77" s="11"/>
      <c r="B77" s="12"/>
      <c r="C77" s="11"/>
    </row>
    <row r="78" spans="1:3" ht="15.75" customHeight="1">
      <c r="A78" s="11"/>
      <c r="B78" s="12"/>
      <c r="C78" s="11"/>
    </row>
    <row r="79" spans="1:3" ht="15.75" customHeight="1">
      <c r="A79" s="11"/>
      <c r="B79" s="12"/>
      <c r="C79" s="11"/>
    </row>
    <row r="80" spans="1:3" ht="15.75" customHeight="1">
      <c r="A80" s="11"/>
      <c r="B80" s="12"/>
      <c r="C80" s="11"/>
    </row>
    <row r="81" spans="1:3" ht="15.75" customHeight="1">
      <c r="A81" s="11"/>
      <c r="B81" s="12"/>
      <c r="C81" s="11"/>
    </row>
    <row r="82" spans="1:3" ht="15.75" customHeight="1">
      <c r="A82" s="11"/>
      <c r="B82" s="12"/>
      <c r="C82" s="11"/>
    </row>
    <row r="83" spans="1:3" ht="15.75" customHeight="1">
      <c r="A83" s="11"/>
      <c r="B83" s="12"/>
      <c r="C83" s="11"/>
    </row>
    <row r="84" spans="1:3" ht="15.75" customHeight="1">
      <c r="A84" s="11"/>
      <c r="B84" s="12"/>
      <c r="C84" s="11"/>
    </row>
    <row r="85" spans="1:3" ht="15.75" customHeight="1">
      <c r="A85" s="11"/>
      <c r="B85" s="12"/>
      <c r="C85" s="11"/>
    </row>
    <row r="86" spans="1:3" ht="15.75" customHeight="1">
      <c r="A86" s="11"/>
      <c r="B86" s="12"/>
      <c r="C86" s="11"/>
    </row>
    <row r="87" spans="1:3" ht="15.75" customHeight="1">
      <c r="A87" s="11"/>
      <c r="B87" s="12"/>
      <c r="C87" s="11"/>
    </row>
    <row r="88" spans="1:3" ht="15.75" customHeight="1">
      <c r="A88" s="11"/>
      <c r="B88" s="12"/>
      <c r="C88" s="11"/>
    </row>
    <row r="89" spans="1:3" ht="15.75" customHeight="1">
      <c r="A89" s="11"/>
      <c r="B89" s="12"/>
      <c r="C89" s="11"/>
    </row>
    <row r="90" spans="1:3" ht="15.75" customHeight="1">
      <c r="A90" s="11"/>
      <c r="B90" s="12"/>
      <c r="C90" s="11"/>
    </row>
    <row r="91" spans="1:3" ht="15.75" customHeight="1">
      <c r="A91" s="11"/>
      <c r="B91" s="12"/>
      <c r="C91" s="11"/>
    </row>
    <row r="92" spans="1:3" ht="15.75" customHeight="1">
      <c r="A92" s="11"/>
      <c r="B92" s="12"/>
      <c r="C92" s="11"/>
    </row>
    <row r="93" spans="1:3" ht="15.75" customHeight="1">
      <c r="A93" s="11"/>
      <c r="B93" s="12"/>
      <c r="C93" s="11"/>
    </row>
    <row r="94" spans="1:3" ht="15.75" customHeight="1">
      <c r="A94" s="11"/>
      <c r="B94" s="12"/>
      <c r="C94" s="11"/>
    </row>
    <row r="95" spans="1:3" ht="15.75" customHeight="1">
      <c r="A95" s="11"/>
      <c r="B95" s="12"/>
      <c r="C95" s="11"/>
    </row>
    <row r="96" spans="1:3" ht="15.75" customHeight="1">
      <c r="A96" s="11"/>
      <c r="B96" s="12"/>
      <c r="C96" s="11"/>
    </row>
    <row r="97" spans="1:3" ht="15.75" customHeight="1">
      <c r="A97" s="11"/>
      <c r="B97" s="12"/>
      <c r="C97" s="11"/>
    </row>
    <row r="98" spans="1:3" ht="15.75" customHeight="1">
      <c r="A98" s="11"/>
      <c r="B98" s="12"/>
      <c r="C98" s="11"/>
    </row>
    <row r="99" spans="1:3" ht="15.75" customHeight="1">
      <c r="A99" s="11"/>
      <c r="B99" s="12"/>
      <c r="C99" s="11"/>
    </row>
    <row r="100" spans="1:3" ht="15.75" customHeight="1">
      <c r="A100" s="11"/>
      <c r="B100" s="12"/>
      <c r="C100" s="11"/>
    </row>
    <row r="101" spans="1:3" ht="15.75" customHeight="1">
      <c r="A101" s="11"/>
      <c r="B101" s="12"/>
      <c r="C101" s="11"/>
    </row>
    <row r="102" spans="1:3" ht="15.75" customHeight="1">
      <c r="A102" s="11"/>
      <c r="B102" s="12"/>
      <c r="C102" s="11"/>
    </row>
    <row r="103" spans="1:3" ht="15.75" customHeight="1">
      <c r="A103" s="11"/>
      <c r="B103" s="12"/>
      <c r="C103" s="11"/>
    </row>
    <row r="104" spans="1:3" ht="15.75" customHeight="1">
      <c r="A104" s="11"/>
      <c r="B104" s="12"/>
      <c r="C104" s="11"/>
    </row>
    <row r="105" spans="1:3" ht="15.75" customHeight="1">
      <c r="A105" s="11"/>
      <c r="B105" s="12"/>
      <c r="C105" s="11"/>
    </row>
    <row r="106" spans="1:3" ht="15.75" customHeight="1">
      <c r="A106" s="11"/>
      <c r="B106" s="12"/>
      <c r="C106" s="11"/>
    </row>
    <row r="107" spans="1:3" ht="15.75" customHeight="1">
      <c r="A107" s="11"/>
      <c r="B107" s="12"/>
      <c r="C107" s="11"/>
    </row>
    <row r="108" spans="1:3" ht="15.75" customHeight="1">
      <c r="A108" s="11"/>
      <c r="B108" s="12"/>
      <c r="C108" s="11"/>
    </row>
    <row r="109" spans="1:3" ht="15.75" customHeight="1">
      <c r="A109" s="11"/>
      <c r="B109" s="12"/>
      <c r="C109" s="11"/>
    </row>
    <row r="110" spans="1:3" ht="15.75" customHeight="1">
      <c r="A110" s="11"/>
      <c r="B110" s="12"/>
      <c r="C110" s="11"/>
    </row>
    <row r="111" spans="1:3" ht="15.75" customHeight="1">
      <c r="A111" s="11"/>
      <c r="B111" s="12"/>
      <c r="C111" s="11"/>
    </row>
    <row r="112" spans="1:3" ht="15.75" customHeight="1">
      <c r="A112" s="11"/>
      <c r="B112" s="12"/>
      <c r="C112" s="11"/>
    </row>
    <row r="113" spans="1:3" ht="15.75" customHeight="1">
      <c r="A113" s="11"/>
      <c r="B113" s="12"/>
      <c r="C113" s="11"/>
    </row>
    <row r="114" spans="1:3" ht="15.75" customHeight="1">
      <c r="A114" s="11"/>
      <c r="B114" s="12"/>
      <c r="C114" s="11"/>
    </row>
    <row r="115" spans="1:3" ht="15.75" customHeight="1">
      <c r="A115" s="11"/>
      <c r="B115" s="12"/>
      <c r="C115" s="11"/>
    </row>
    <row r="116" spans="1:3" ht="15.75" customHeight="1">
      <c r="A116" s="11"/>
      <c r="B116" s="12"/>
      <c r="C116" s="11"/>
    </row>
    <row r="117" spans="1:3" ht="15.75" customHeight="1">
      <c r="A117" s="11"/>
      <c r="B117" s="12"/>
      <c r="C117" s="11"/>
    </row>
    <row r="118" spans="1:3" ht="15.75" customHeight="1">
      <c r="A118" s="11"/>
      <c r="B118" s="12"/>
      <c r="C118" s="11"/>
    </row>
    <row r="119" spans="1:3" ht="15.75" customHeight="1">
      <c r="A119" s="11"/>
      <c r="B119" s="12"/>
      <c r="C119" s="11"/>
    </row>
    <row r="120" spans="1:3" ht="15.75" customHeight="1">
      <c r="A120" s="11"/>
      <c r="B120" s="12"/>
      <c r="C120" s="11"/>
    </row>
    <row r="121" spans="1:3" ht="15.75" customHeight="1">
      <c r="A121" s="11"/>
      <c r="B121" s="12"/>
      <c r="C121" s="11"/>
    </row>
    <row r="122" spans="1:3" ht="15.75" customHeight="1">
      <c r="A122" s="11"/>
      <c r="B122" s="12"/>
      <c r="C122" s="11"/>
    </row>
    <row r="123" spans="1:3" ht="15.75" customHeight="1">
      <c r="A123" s="11"/>
      <c r="B123" s="12"/>
      <c r="C123" s="11"/>
    </row>
    <row r="124" spans="1:3" ht="15.75" customHeight="1">
      <c r="A124" s="11"/>
      <c r="B124" s="12"/>
      <c r="C124" s="11"/>
    </row>
    <row r="125" spans="1:3" ht="15.75" customHeight="1">
      <c r="A125" s="11"/>
      <c r="B125" s="12"/>
      <c r="C125" s="11"/>
    </row>
    <row r="126" spans="1:3" ht="15.75" customHeight="1">
      <c r="A126" s="11"/>
      <c r="B126" s="12"/>
      <c r="C126" s="11"/>
    </row>
    <row r="127" spans="1:3" ht="15.75" customHeight="1">
      <c r="A127" s="11"/>
      <c r="B127" s="12"/>
      <c r="C127" s="11"/>
    </row>
    <row r="128" spans="1:3" ht="15.75" customHeight="1">
      <c r="A128" s="11"/>
      <c r="B128" s="12"/>
      <c r="C128" s="11"/>
    </row>
    <row r="129" spans="1:3" ht="15.75" customHeight="1">
      <c r="A129" s="11"/>
      <c r="B129" s="12"/>
      <c r="C129" s="11"/>
    </row>
    <row r="130" spans="1:3" ht="15.75" customHeight="1">
      <c r="A130" s="11"/>
      <c r="B130" s="12"/>
      <c r="C130" s="11"/>
    </row>
    <row r="131" spans="1:3" ht="15.75" customHeight="1">
      <c r="A131" s="11"/>
      <c r="B131" s="12"/>
      <c r="C131" s="11"/>
    </row>
    <row r="132" spans="1:3" ht="15.75" customHeight="1">
      <c r="A132" s="11"/>
      <c r="B132" s="12"/>
      <c r="C132" s="11"/>
    </row>
    <row r="133" spans="1:3" ht="15.75" customHeight="1">
      <c r="A133" s="11"/>
      <c r="B133" s="12"/>
      <c r="C133" s="11"/>
    </row>
    <row r="134" spans="1:3" ht="15.75" customHeight="1">
      <c r="A134" s="11"/>
      <c r="B134" s="12"/>
      <c r="C134" s="11"/>
    </row>
    <row r="135" spans="1:3" ht="15.75" customHeight="1">
      <c r="A135" s="11"/>
      <c r="B135" s="12"/>
      <c r="C135" s="11"/>
    </row>
    <row r="136" spans="1:3" ht="15.75" customHeight="1">
      <c r="A136" s="11"/>
      <c r="B136" s="12"/>
      <c r="C136" s="11"/>
    </row>
    <row r="137" spans="1:3" ht="15.75" customHeight="1">
      <c r="A137" s="11"/>
      <c r="B137" s="12"/>
      <c r="C137" s="11"/>
    </row>
    <row r="138" spans="1:3" ht="15.75" customHeight="1">
      <c r="A138" s="11"/>
      <c r="B138" s="12"/>
      <c r="C138" s="11"/>
    </row>
    <row r="139" spans="1:3" ht="15.75" customHeight="1">
      <c r="A139" s="11"/>
      <c r="B139" s="12"/>
      <c r="C139" s="11"/>
    </row>
    <row r="140" spans="1:3" ht="15.75" customHeight="1">
      <c r="A140" s="11"/>
      <c r="B140" s="12"/>
      <c r="C140" s="11"/>
    </row>
    <row r="141" spans="1:3" ht="15.75" customHeight="1">
      <c r="A141" s="11"/>
      <c r="B141" s="12"/>
      <c r="C141" s="11"/>
    </row>
    <row r="142" spans="1:3" ht="15.75" customHeight="1">
      <c r="A142" s="11"/>
      <c r="B142" s="12"/>
      <c r="C142" s="11"/>
    </row>
    <row r="143" spans="1:3" ht="15.75" customHeight="1">
      <c r="A143" s="11"/>
      <c r="B143" s="12"/>
      <c r="C143" s="11"/>
    </row>
    <row r="144" spans="1:3" ht="15.75" customHeight="1">
      <c r="A144" s="11"/>
      <c r="B144" s="12"/>
      <c r="C144" s="11"/>
    </row>
    <row r="145" spans="1:3" ht="15.75" customHeight="1">
      <c r="A145" s="11"/>
      <c r="B145" s="12"/>
      <c r="C145" s="11"/>
    </row>
    <row r="146" spans="1:3" ht="15.75" customHeight="1">
      <c r="A146" s="11"/>
      <c r="B146" s="12"/>
      <c r="C146" s="11"/>
    </row>
    <row r="147" spans="1:3" ht="15.75" customHeight="1">
      <c r="A147" s="11"/>
      <c r="B147" s="12"/>
      <c r="C147" s="11"/>
    </row>
    <row r="148" spans="1:3" ht="15.75" customHeight="1">
      <c r="A148" s="11"/>
      <c r="B148" s="12"/>
      <c r="C148" s="11"/>
    </row>
    <row r="149" spans="1:3" ht="15.75" customHeight="1">
      <c r="A149" s="11"/>
      <c r="B149" s="12"/>
      <c r="C149" s="11"/>
    </row>
    <row r="150" spans="1:3" ht="15.75" customHeight="1">
      <c r="A150" s="11"/>
      <c r="B150" s="12"/>
      <c r="C150" s="11"/>
    </row>
    <row r="151" spans="1:3" ht="15.75" customHeight="1">
      <c r="A151" s="11"/>
      <c r="B151" s="12"/>
      <c r="C151" s="11"/>
    </row>
    <row r="152" spans="1:3" ht="15.75" customHeight="1">
      <c r="A152" s="11"/>
      <c r="B152" s="12"/>
      <c r="C152" s="11"/>
    </row>
    <row r="153" spans="1:3" ht="15.75" customHeight="1">
      <c r="A153" s="11"/>
      <c r="B153" s="12"/>
      <c r="C153" s="11"/>
    </row>
    <row r="154" spans="1:3" ht="15.75" customHeight="1">
      <c r="A154" s="11"/>
      <c r="B154" s="12"/>
      <c r="C154" s="11"/>
    </row>
    <row r="155" spans="1:3" ht="15.75" customHeight="1">
      <c r="A155" s="11"/>
      <c r="B155" s="12"/>
      <c r="C155" s="11"/>
    </row>
    <row r="156" spans="1:3" ht="15.75" customHeight="1">
      <c r="A156" s="11"/>
      <c r="B156" s="12"/>
      <c r="C156" s="11"/>
    </row>
    <row r="157" spans="1:3" ht="15.75" customHeight="1">
      <c r="A157" s="11"/>
      <c r="B157" s="12"/>
      <c r="C157" s="11"/>
    </row>
    <row r="158" spans="1:3" ht="15.75" customHeight="1">
      <c r="A158" s="11"/>
      <c r="B158" s="12"/>
      <c r="C158" s="11"/>
    </row>
    <row r="159" spans="1:3" ht="15.75" customHeight="1">
      <c r="A159" s="11"/>
      <c r="B159" s="12"/>
      <c r="C159" s="11"/>
    </row>
    <row r="160" spans="1:3" ht="15.75" customHeight="1">
      <c r="A160" s="11"/>
      <c r="B160" s="12"/>
      <c r="C160" s="11"/>
    </row>
    <row r="161" spans="1:3" ht="15.75" customHeight="1">
      <c r="A161" s="11"/>
      <c r="B161" s="12"/>
      <c r="C161" s="11"/>
    </row>
    <row r="162" spans="1:3" ht="15.75" customHeight="1">
      <c r="A162" s="11"/>
      <c r="B162" s="12"/>
      <c r="C162" s="11"/>
    </row>
    <row r="163" spans="1:3" ht="15.75" customHeight="1">
      <c r="A163" s="11"/>
      <c r="B163" s="12"/>
      <c r="C163" s="11"/>
    </row>
    <row r="164" spans="1:3" ht="15.75" customHeight="1">
      <c r="A164" s="11"/>
      <c r="B164" s="12"/>
      <c r="C164" s="11"/>
    </row>
    <row r="165" spans="1:3" ht="15.75" customHeight="1">
      <c r="A165" s="11"/>
      <c r="B165" s="12"/>
      <c r="C165" s="11"/>
    </row>
    <row r="166" spans="1:3" ht="15.75" customHeight="1">
      <c r="A166" s="11"/>
      <c r="B166" s="12"/>
      <c r="C166" s="11"/>
    </row>
    <row r="167" spans="1:3" ht="15.75" customHeight="1">
      <c r="A167" s="11"/>
      <c r="B167" s="12"/>
      <c r="C167" s="11"/>
    </row>
    <row r="168" spans="1:3" ht="15.75" customHeight="1">
      <c r="A168" s="11"/>
      <c r="B168" s="12"/>
      <c r="C168" s="11"/>
    </row>
    <row r="169" spans="1:3" ht="15.75" customHeight="1">
      <c r="A169" s="11"/>
      <c r="B169" s="12"/>
      <c r="C169" s="11"/>
    </row>
    <row r="170" spans="1:3" ht="15.75" customHeight="1">
      <c r="A170" s="11"/>
      <c r="B170" s="12"/>
      <c r="C170" s="11"/>
    </row>
    <row r="171" spans="1:3" ht="15.75" customHeight="1">
      <c r="A171" s="11"/>
      <c r="B171" s="12"/>
      <c r="C171" s="11"/>
    </row>
    <row r="172" spans="1:3" ht="15.75" customHeight="1">
      <c r="A172" s="11"/>
      <c r="B172" s="12"/>
      <c r="C172" s="11"/>
    </row>
    <row r="173" spans="1:3" ht="15.75" customHeight="1">
      <c r="A173" s="11"/>
      <c r="B173" s="12"/>
      <c r="C173" s="11"/>
    </row>
    <row r="174" spans="1:3" ht="15.75" customHeight="1">
      <c r="A174" s="11"/>
      <c r="B174" s="12"/>
      <c r="C174" s="11"/>
    </row>
    <row r="175" spans="1:3" ht="15.75" customHeight="1">
      <c r="A175" s="11"/>
      <c r="B175" s="12"/>
      <c r="C175" s="11"/>
    </row>
    <row r="176" spans="1:3" ht="15.75" customHeight="1">
      <c r="A176" s="11"/>
      <c r="B176" s="12"/>
      <c r="C176" s="11"/>
    </row>
    <row r="177" spans="1:3" ht="15.75" customHeight="1">
      <c r="A177" s="11"/>
      <c r="B177" s="12"/>
      <c r="C177" s="11"/>
    </row>
    <row r="178" spans="1:3" ht="15.75" customHeight="1">
      <c r="A178" s="11"/>
      <c r="B178" s="12"/>
      <c r="C178" s="11"/>
    </row>
    <row r="179" spans="1:3" ht="15.75" customHeight="1">
      <c r="A179" s="11"/>
      <c r="B179" s="12"/>
      <c r="C179" s="11"/>
    </row>
    <row r="180" spans="1:3" ht="15.75" customHeight="1">
      <c r="A180" s="11"/>
      <c r="B180" s="12"/>
      <c r="C180" s="11"/>
    </row>
    <row r="181" spans="1:3" ht="15.75" customHeight="1">
      <c r="A181" s="11"/>
      <c r="B181" s="12"/>
      <c r="C181" s="11"/>
    </row>
    <row r="182" spans="1:3" ht="15.75" customHeight="1">
      <c r="A182" s="11"/>
      <c r="B182" s="12"/>
      <c r="C182" s="11"/>
    </row>
    <row r="183" spans="1:3" ht="15.75" customHeight="1">
      <c r="A183" s="11"/>
      <c r="B183" s="12"/>
      <c r="C183" s="11"/>
    </row>
    <row r="184" spans="1:3" ht="15.75" customHeight="1">
      <c r="A184" s="11"/>
      <c r="B184" s="12"/>
      <c r="C184" s="11"/>
    </row>
    <row r="185" spans="1:3" ht="15.75" customHeight="1">
      <c r="A185" s="11"/>
      <c r="B185" s="12"/>
      <c r="C185" s="11"/>
    </row>
    <row r="186" spans="1:3" ht="15.75" customHeight="1">
      <c r="A186" s="11"/>
      <c r="B186" s="12"/>
      <c r="C186" s="11"/>
    </row>
    <row r="187" spans="1:3" ht="15.75" customHeight="1">
      <c r="A187" s="11"/>
      <c r="B187" s="12"/>
      <c r="C187" s="11"/>
    </row>
    <row r="188" spans="1:3" ht="15.75" customHeight="1">
      <c r="A188" s="11"/>
      <c r="B188" s="12"/>
      <c r="C188" s="11"/>
    </row>
    <row r="189" spans="1:3" ht="15.75" customHeight="1">
      <c r="A189" s="11"/>
      <c r="B189" s="12"/>
      <c r="C189" s="11"/>
    </row>
    <row r="190" spans="1:3" ht="15.75" customHeight="1">
      <c r="A190" s="11"/>
      <c r="B190" s="12"/>
      <c r="C190" s="11"/>
    </row>
    <row r="191" spans="1:3" ht="15.75" customHeight="1">
      <c r="A191" s="11"/>
      <c r="B191" s="12"/>
      <c r="C191" s="11"/>
    </row>
    <row r="192" spans="1:3" ht="15.75" customHeight="1">
      <c r="A192" s="11"/>
      <c r="B192" s="12"/>
      <c r="C192" s="11"/>
    </row>
    <row r="193" spans="1:3" ht="15.75" customHeight="1">
      <c r="A193" s="11"/>
      <c r="B193" s="12"/>
      <c r="C193" s="11"/>
    </row>
    <row r="194" spans="1:3" ht="15.75" customHeight="1">
      <c r="A194" s="11"/>
      <c r="B194" s="12"/>
      <c r="C194" s="11"/>
    </row>
    <row r="195" spans="1:3" ht="15.75" customHeight="1">
      <c r="A195" s="11"/>
      <c r="B195" s="12"/>
      <c r="C195" s="11"/>
    </row>
    <row r="196" spans="1:3" ht="15.75" customHeight="1">
      <c r="A196" s="11"/>
      <c r="B196" s="12"/>
      <c r="C196" s="11"/>
    </row>
    <row r="197" spans="1:3" ht="15.75" customHeight="1">
      <c r="A197" s="11"/>
      <c r="B197" s="12"/>
      <c r="C197" s="11"/>
    </row>
    <row r="198" spans="1:3" ht="15.75" customHeight="1">
      <c r="A198" s="11"/>
      <c r="B198" s="12"/>
      <c r="C198" s="11"/>
    </row>
    <row r="199" spans="1:3" ht="15.75" customHeight="1">
      <c r="A199" s="11"/>
      <c r="B199" s="12"/>
      <c r="C199" s="11"/>
    </row>
    <row r="200" spans="1:3" ht="15.75" customHeight="1">
      <c r="A200" s="11"/>
      <c r="B200" s="12"/>
      <c r="C200" s="11"/>
    </row>
    <row r="201" spans="1:3" ht="15.75" customHeight="1">
      <c r="A201" s="11"/>
      <c r="B201" s="12"/>
      <c r="C201" s="11"/>
    </row>
    <row r="202" spans="1:3" ht="15.75" customHeight="1">
      <c r="A202" s="11"/>
      <c r="B202" s="12"/>
      <c r="C202" s="11"/>
    </row>
    <row r="203" spans="1:3" ht="15.75" customHeight="1">
      <c r="A203" s="11"/>
      <c r="B203" s="12"/>
      <c r="C203" s="11"/>
    </row>
    <row r="204" spans="1:3" ht="15.75" customHeight="1">
      <c r="A204" s="11"/>
      <c r="B204" s="12"/>
      <c r="C204" s="11"/>
    </row>
    <row r="205" spans="1:3" ht="15.75" customHeight="1">
      <c r="A205" s="11"/>
      <c r="B205" s="12"/>
      <c r="C205" s="11"/>
    </row>
    <row r="206" spans="1:3" ht="15.75" customHeight="1">
      <c r="A206" s="11"/>
      <c r="B206" s="12"/>
      <c r="C206" s="11"/>
    </row>
    <row r="207" spans="1:3" ht="15.75" customHeight="1">
      <c r="A207" s="11"/>
      <c r="B207" s="12"/>
      <c r="C207" s="11"/>
    </row>
    <row r="208" spans="1:3" ht="15.75" customHeight="1">
      <c r="A208" s="11"/>
      <c r="B208" s="12"/>
      <c r="C208" s="11"/>
    </row>
    <row r="209" spans="1:3" ht="15.75" customHeight="1">
      <c r="A209" s="11"/>
      <c r="B209" s="12"/>
      <c r="C209" s="11"/>
    </row>
    <row r="210" spans="1:3" ht="15.75" customHeight="1">
      <c r="A210" s="11"/>
      <c r="B210" s="12"/>
      <c r="C210" s="11"/>
    </row>
    <row r="211" spans="1:3" ht="15.75" customHeight="1">
      <c r="A211" s="11"/>
      <c r="B211" s="12"/>
      <c r="C211" s="11"/>
    </row>
    <row r="212" spans="1:3" ht="15.75" customHeight="1">
      <c r="A212" s="11"/>
      <c r="B212" s="12"/>
      <c r="C212" s="11"/>
    </row>
    <row r="213" spans="1:3" ht="15.75" customHeight="1">
      <c r="A213" s="11"/>
      <c r="B213" s="12"/>
      <c r="C213" s="11"/>
    </row>
    <row r="214" spans="1:3" ht="15.75" customHeight="1">
      <c r="A214" s="11"/>
      <c r="B214" s="12"/>
      <c r="C214" s="11"/>
    </row>
    <row r="215" spans="1:3" ht="15.75" customHeight="1">
      <c r="A215" s="11"/>
      <c r="B215" s="12"/>
      <c r="C215" s="11"/>
    </row>
    <row r="216" spans="1:3" ht="15.75" customHeight="1">
      <c r="A216" s="11"/>
      <c r="B216" s="12"/>
      <c r="C216" s="11"/>
    </row>
    <row r="217" spans="1:3" ht="15.75" customHeight="1">
      <c r="A217" s="11"/>
      <c r="B217" s="12"/>
      <c r="C217" s="11"/>
    </row>
    <row r="218" spans="1:3" ht="15.75" customHeight="1">
      <c r="A218" s="11"/>
      <c r="B218" s="12"/>
      <c r="C218" s="11"/>
    </row>
    <row r="219" spans="1:3" ht="15.75" customHeight="1">
      <c r="A219" s="11"/>
      <c r="B219" s="12"/>
      <c r="C219" s="11"/>
    </row>
    <row r="220" spans="1:3" ht="15.75" customHeight="1">
      <c r="A220" s="11"/>
      <c r="B220" s="12"/>
      <c r="C220" s="11"/>
    </row>
    <row r="221" spans="1:3" ht="15.75" customHeight="1">
      <c r="A221" s="11"/>
      <c r="B221" s="12"/>
      <c r="C221" s="11"/>
    </row>
    <row r="222" spans="1:3" ht="15.75" customHeight="1">
      <c r="A222" s="11"/>
      <c r="B222" s="12"/>
      <c r="C222" s="11"/>
    </row>
    <row r="223" spans="1:3" ht="15.75" customHeight="1">
      <c r="A223" s="11"/>
      <c r="B223" s="12"/>
      <c r="C223" s="11"/>
    </row>
    <row r="224" spans="1:3" ht="15.75" customHeight="1">
      <c r="A224" s="11"/>
      <c r="B224" s="12"/>
      <c r="C224" s="11"/>
    </row>
    <row r="225" spans="1:3" ht="15.75" customHeight="1">
      <c r="A225" s="11"/>
      <c r="B225" s="12"/>
      <c r="C225" s="11"/>
    </row>
    <row r="226" spans="1:3" ht="15.75" customHeight="1">
      <c r="A226" s="11"/>
      <c r="B226" s="12"/>
      <c r="C226" s="11"/>
    </row>
    <row r="227" spans="1:3" ht="15.75" customHeight="1">
      <c r="A227" s="11"/>
      <c r="B227" s="12"/>
      <c r="C227" s="11"/>
    </row>
    <row r="228" spans="1:3" ht="15.75" customHeight="1">
      <c r="A228" s="11"/>
      <c r="B228" s="12"/>
      <c r="C228" s="11"/>
    </row>
    <row r="229" spans="1:3" ht="15.75" customHeight="1">
      <c r="A229" s="11"/>
      <c r="B229" s="12"/>
      <c r="C229" s="11"/>
    </row>
    <row r="230" spans="1:3" ht="15.75" customHeight="1">
      <c r="A230" s="11"/>
      <c r="B230" s="12"/>
      <c r="C230" s="11"/>
    </row>
    <row r="231" spans="1:3" ht="15.75" customHeight="1">
      <c r="A231" s="11"/>
      <c r="B231" s="12"/>
      <c r="C231" s="11"/>
    </row>
    <row r="232" spans="1:3" ht="15.75" customHeight="1">
      <c r="A232" s="11"/>
      <c r="B232" s="12"/>
      <c r="C232" s="11"/>
    </row>
    <row r="233" spans="1:3" ht="15.75" customHeight="1">
      <c r="A233" s="11"/>
      <c r="B233" s="12"/>
      <c r="C233" s="11"/>
    </row>
    <row r="234" spans="1:3" ht="15.75" customHeight="1">
      <c r="A234" s="1"/>
      <c r="B234" s="13"/>
      <c r="C234" s="1"/>
    </row>
    <row r="235" spans="1:3" ht="15.75" customHeight="1">
      <c r="A235" s="1"/>
      <c r="B235" s="13"/>
      <c r="C235" s="1"/>
    </row>
    <row r="236" spans="1:3" ht="15.75" customHeight="1">
      <c r="A236" s="1"/>
      <c r="B236" s="13"/>
      <c r="C236" s="1"/>
    </row>
    <row r="237" spans="1:3" ht="15.75" customHeight="1">
      <c r="A237" s="1"/>
      <c r="B237" s="13"/>
      <c r="C237" s="1"/>
    </row>
    <row r="238" spans="1:3" ht="15.75" customHeight="1">
      <c r="A238" s="1"/>
      <c r="B238" s="13"/>
      <c r="C238" s="1"/>
    </row>
    <row r="239" spans="1:3" ht="15.75" customHeight="1">
      <c r="A239" s="1"/>
      <c r="B239" s="13"/>
      <c r="C239" s="1"/>
    </row>
    <row r="240" spans="1:3" ht="15.75" customHeight="1">
      <c r="A240" s="1"/>
      <c r="B240" s="13"/>
      <c r="C240" s="1"/>
    </row>
    <row r="241" spans="1:3" ht="15.75" customHeight="1">
      <c r="A241" s="1"/>
      <c r="B241" s="13"/>
      <c r="C241" s="1"/>
    </row>
    <row r="242" spans="1:3" ht="15.75" customHeight="1">
      <c r="A242" s="1"/>
      <c r="B242" s="13"/>
      <c r="C242" s="1"/>
    </row>
    <row r="243" spans="1:3" ht="15.75" customHeight="1">
      <c r="A243" s="1"/>
      <c r="B243" s="13"/>
      <c r="C243" s="1"/>
    </row>
    <row r="244" spans="1:3" ht="15.75" customHeight="1">
      <c r="A244" s="1"/>
      <c r="B244" s="13"/>
      <c r="C244" s="1"/>
    </row>
    <row r="245" spans="1:3" ht="15.75" customHeight="1">
      <c r="A245" s="1"/>
      <c r="B245" s="13"/>
      <c r="C245" s="1"/>
    </row>
    <row r="246" spans="1:3" ht="15.75" customHeight="1">
      <c r="A246" s="1"/>
      <c r="B246" s="13"/>
      <c r="C246" s="1"/>
    </row>
    <row r="247" spans="1:3" ht="15.75" customHeight="1">
      <c r="A247" s="1"/>
      <c r="B247" s="13"/>
      <c r="C247" s="1"/>
    </row>
    <row r="248" spans="1:3" ht="15.75" customHeight="1">
      <c r="A248" s="1"/>
      <c r="B248" s="13"/>
      <c r="C248" s="1"/>
    </row>
    <row r="249" spans="1:3" ht="15.75" customHeight="1">
      <c r="A249" s="1"/>
      <c r="B249" s="13"/>
      <c r="C249" s="1"/>
    </row>
    <row r="250" spans="1:3" ht="15.75" customHeight="1">
      <c r="A250" s="1"/>
      <c r="B250" s="13"/>
      <c r="C250" s="1"/>
    </row>
    <row r="251" spans="1:3" ht="15.75" customHeight="1">
      <c r="A251" s="1"/>
      <c r="B251" s="13"/>
      <c r="C251" s="1"/>
    </row>
    <row r="252" spans="1:3" ht="15.75" customHeight="1">
      <c r="A252" s="1"/>
      <c r="B252" s="13"/>
      <c r="C252" s="1"/>
    </row>
    <row r="253" spans="1:3" ht="15.75" customHeight="1">
      <c r="A253" s="1"/>
      <c r="B253" s="13"/>
      <c r="C253" s="1"/>
    </row>
    <row r="254" spans="1:3" ht="15.75" customHeight="1">
      <c r="A254" s="1"/>
      <c r="B254" s="13"/>
      <c r="C254" s="1"/>
    </row>
    <row r="255" spans="1:3" ht="15.75" customHeight="1">
      <c r="A255" s="1"/>
      <c r="B255" s="13"/>
      <c r="C255" s="1"/>
    </row>
    <row r="256" spans="1:3" ht="15.75" customHeight="1">
      <c r="A256" s="1"/>
      <c r="B256" s="13"/>
      <c r="C256" s="1"/>
    </row>
    <row r="257" spans="1:3" ht="15.75" customHeight="1">
      <c r="A257" s="1"/>
      <c r="B257" s="13"/>
      <c r="C257" s="1"/>
    </row>
    <row r="258" spans="1:3" ht="15.75" customHeight="1">
      <c r="A258" s="1"/>
      <c r="B258" s="13"/>
      <c r="C258" s="1"/>
    </row>
    <row r="259" spans="1:3" ht="15.75" customHeight="1">
      <c r="A259" s="1"/>
      <c r="B259" s="13"/>
      <c r="C259" s="1"/>
    </row>
    <row r="260" spans="1:3" ht="15.75" customHeight="1">
      <c r="A260" s="1"/>
      <c r="B260" s="13"/>
      <c r="C260" s="1"/>
    </row>
    <row r="261" spans="1:3" ht="15.75" customHeight="1">
      <c r="A261" s="1"/>
      <c r="B261" s="13"/>
      <c r="C261" s="1"/>
    </row>
    <row r="262" spans="1:3" ht="15.75" customHeight="1">
      <c r="A262" s="1"/>
      <c r="B262" s="13"/>
      <c r="C262" s="1"/>
    </row>
    <row r="263" spans="1:3" ht="15.75" customHeight="1">
      <c r="A263" s="1"/>
      <c r="B263" s="13"/>
      <c r="C263" s="1"/>
    </row>
    <row r="264" spans="1:3" ht="15.75" customHeight="1">
      <c r="A264" s="1"/>
      <c r="B264" s="13"/>
      <c r="C264" s="1"/>
    </row>
    <row r="265" spans="1:3" ht="15.75" customHeight="1">
      <c r="A265" s="1"/>
      <c r="B265" s="13"/>
      <c r="C265" s="1"/>
    </row>
    <row r="266" spans="1:3" ht="15.75" customHeight="1">
      <c r="A266" s="1"/>
      <c r="B266" s="13"/>
      <c r="C266" s="1"/>
    </row>
    <row r="267" spans="1:3" ht="15.75" customHeight="1">
      <c r="A267" s="1"/>
      <c r="B267" s="13"/>
      <c r="C267" s="1"/>
    </row>
    <row r="268" spans="1:3" ht="15.75" customHeight="1">
      <c r="A268" s="1"/>
      <c r="B268" s="13"/>
      <c r="C268" s="1"/>
    </row>
    <row r="269" spans="1:3" ht="15.75" customHeight="1">
      <c r="A269" s="1"/>
      <c r="B269" s="13"/>
      <c r="C269" s="1"/>
    </row>
    <row r="270" spans="1:3" ht="15.75" customHeight="1">
      <c r="A270" s="1"/>
      <c r="B270" s="13"/>
      <c r="C270" s="1"/>
    </row>
    <row r="271" spans="1:3" ht="15.75" customHeight="1">
      <c r="A271" s="1"/>
      <c r="B271" s="13"/>
      <c r="C271" s="1"/>
    </row>
    <row r="272" spans="1:3" ht="15.75" customHeight="1">
      <c r="A272" s="1"/>
      <c r="B272" s="13"/>
      <c r="C272" s="1"/>
    </row>
    <row r="273" spans="1:3" ht="15.75" customHeight="1">
      <c r="A273" s="1"/>
      <c r="B273" s="13"/>
      <c r="C273" s="1"/>
    </row>
    <row r="274" spans="1:3" ht="15.75" customHeight="1">
      <c r="A274" s="1"/>
      <c r="B274" s="13"/>
      <c r="C274" s="1"/>
    </row>
    <row r="275" spans="1:3" ht="15.75" customHeight="1">
      <c r="A275" s="1"/>
      <c r="B275" s="13"/>
      <c r="C275" s="1"/>
    </row>
    <row r="276" spans="1:3" ht="15.75" customHeight="1">
      <c r="A276" s="1"/>
      <c r="B276" s="13"/>
      <c r="C276" s="1"/>
    </row>
    <row r="277" spans="1:3" ht="15.75" customHeight="1">
      <c r="A277" s="1"/>
      <c r="B277" s="13"/>
      <c r="C277" s="1"/>
    </row>
    <row r="278" spans="1:3" ht="15.75" customHeight="1">
      <c r="A278" s="1"/>
      <c r="B278" s="13"/>
      <c r="C278" s="1"/>
    </row>
    <row r="279" spans="1:3" ht="15.75" customHeight="1">
      <c r="A279" s="1"/>
      <c r="B279" s="13"/>
      <c r="C279" s="1"/>
    </row>
    <row r="280" spans="1:3" ht="15.75" customHeight="1">
      <c r="A280" s="1"/>
      <c r="B280" s="13"/>
      <c r="C280" s="1"/>
    </row>
    <row r="281" spans="1:3" ht="15.75" customHeight="1">
      <c r="A281" s="1"/>
      <c r="B281" s="13"/>
      <c r="C281" s="1"/>
    </row>
    <row r="282" spans="1:3" ht="15.75" customHeight="1">
      <c r="A282" s="1"/>
      <c r="B282" s="13"/>
      <c r="C282" s="1"/>
    </row>
    <row r="283" spans="1:3" ht="15.75" customHeight="1">
      <c r="A283" s="1"/>
      <c r="B283" s="13"/>
      <c r="C283" s="1"/>
    </row>
    <row r="284" spans="1:3" ht="15.75" customHeight="1">
      <c r="A284" s="1"/>
      <c r="B284" s="13"/>
      <c r="C284" s="1"/>
    </row>
    <row r="285" spans="1:3" ht="15.75" customHeight="1">
      <c r="A285" s="1"/>
      <c r="B285" s="13"/>
      <c r="C285" s="1"/>
    </row>
    <row r="286" spans="1:3" ht="15.75" customHeight="1">
      <c r="A286" s="1"/>
      <c r="B286" s="13"/>
      <c r="C286" s="1"/>
    </row>
    <row r="287" spans="1:3" ht="15.75" customHeight="1">
      <c r="A287" s="1"/>
      <c r="B287" s="13"/>
      <c r="C287" s="1"/>
    </row>
    <row r="288" spans="1:3" ht="15.75" customHeight="1">
      <c r="A288" s="1"/>
      <c r="B288" s="13"/>
      <c r="C288" s="1"/>
    </row>
    <row r="289" spans="1:3" ht="15.75" customHeight="1">
      <c r="A289" s="1"/>
      <c r="B289" s="13"/>
      <c r="C289" s="1"/>
    </row>
    <row r="290" spans="1:3" ht="15.75" customHeight="1">
      <c r="A290" s="1"/>
      <c r="B290" s="13"/>
      <c r="C290" s="1"/>
    </row>
    <row r="291" spans="1:3" ht="15.75" customHeight="1">
      <c r="A291" s="1"/>
      <c r="B291" s="13"/>
      <c r="C291" s="1"/>
    </row>
    <row r="292" spans="1:3" ht="15.75" customHeight="1">
      <c r="A292" s="1"/>
      <c r="B292" s="13"/>
      <c r="C292" s="1"/>
    </row>
    <row r="293" spans="1:3" ht="15.75" customHeight="1">
      <c r="A293" s="1"/>
      <c r="B293" s="13"/>
      <c r="C293" s="1"/>
    </row>
    <row r="294" spans="1:3" ht="15.75" customHeight="1">
      <c r="A294" s="1"/>
      <c r="B294" s="13"/>
      <c r="C294" s="1"/>
    </row>
    <row r="295" spans="1:3" ht="15.75" customHeight="1">
      <c r="A295" s="1"/>
      <c r="B295" s="13"/>
      <c r="C295" s="1"/>
    </row>
    <row r="296" spans="1:3" ht="15.75" customHeight="1">
      <c r="A296" s="1"/>
      <c r="B296" s="13"/>
      <c r="C296" s="1"/>
    </row>
    <row r="297" spans="1:3" ht="15.75" customHeight="1">
      <c r="A297" s="1"/>
      <c r="B297" s="13"/>
      <c r="C297" s="1"/>
    </row>
    <row r="298" spans="1:3" ht="15.75" customHeight="1">
      <c r="A298" s="1"/>
      <c r="B298" s="13"/>
      <c r="C298" s="1"/>
    </row>
    <row r="299" spans="1:3" ht="15.75" customHeight="1">
      <c r="A299" s="1"/>
      <c r="B299" s="13"/>
      <c r="C299" s="1"/>
    </row>
    <row r="300" spans="1:3" ht="15.75" customHeight="1">
      <c r="A300" s="1"/>
      <c r="B300" s="13"/>
      <c r="C300" s="1"/>
    </row>
    <row r="301" spans="1:3" ht="15.75" customHeight="1">
      <c r="A301" s="1"/>
      <c r="B301" s="13"/>
      <c r="C301" s="1"/>
    </row>
    <row r="302" spans="1:3" ht="15.75" customHeight="1">
      <c r="A302" s="1"/>
      <c r="B302" s="13"/>
      <c r="C302" s="1"/>
    </row>
    <row r="303" spans="1:3" ht="15.75" customHeight="1">
      <c r="A303" s="1"/>
      <c r="B303" s="13"/>
      <c r="C303" s="1"/>
    </row>
    <row r="304" spans="1:3" ht="15.75" customHeight="1">
      <c r="A304" s="1"/>
      <c r="B304" s="13"/>
      <c r="C304" s="1"/>
    </row>
    <row r="305" spans="1:3" ht="15.75" customHeight="1">
      <c r="A305" s="1"/>
      <c r="B305" s="13"/>
      <c r="C305" s="1"/>
    </row>
    <row r="306" spans="1:3" ht="15.75" customHeight="1">
      <c r="A306" s="1"/>
      <c r="B306" s="13"/>
      <c r="C306" s="1"/>
    </row>
    <row r="307" spans="1:3" ht="15.75" customHeight="1">
      <c r="A307" s="1"/>
      <c r="B307" s="13"/>
      <c r="C307" s="1"/>
    </row>
    <row r="308" spans="1:3" ht="15.75" customHeight="1">
      <c r="A308" s="1"/>
      <c r="B308" s="13"/>
      <c r="C308" s="1"/>
    </row>
    <row r="309" spans="1:3" ht="15.75" customHeight="1">
      <c r="A309" s="1"/>
      <c r="B309" s="13"/>
      <c r="C309" s="1"/>
    </row>
    <row r="310" spans="1:3" ht="15.75" customHeight="1">
      <c r="A310" s="1"/>
      <c r="B310" s="13"/>
      <c r="C310" s="1"/>
    </row>
    <row r="311" spans="1:3" ht="15.75" customHeight="1">
      <c r="A311" s="1"/>
      <c r="B311" s="13"/>
      <c r="C311" s="1"/>
    </row>
    <row r="312" spans="1:3" ht="15.75" customHeight="1">
      <c r="A312" s="1"/>
      <c r="B312" s="13"/>
      <c r="C312" s="1"/>
    </row>
    <row r="313" spans="1:3" ht="15.75" customHeight="1">
      <c r="A313" s="1"/>
      <c r="B313" s="13"/>
      <c r="C313" s="1"/>
    </row>
    <row r="314" spans="1:3" ht="15.75" customHeight="1">
      <c r="A314" s="1"/>
      <c r="B314" s="13"/>
      <c r="C314" s="1"/>
    </row>
    <row r="315" spans="1:3" ht="15.75" customHeight="1">
      <c r="A315" s="1"/>
      <c r="B315" s="13"/>
      <c r="C315" s="1"/>
    </row>
    <row r="316" spans="1:3" ht="15.75" customHeight="1">
      <c r="A316" s="1"/>
      <c r="B316" s="13"/>
      <c r="C316" s="1"/>
    </row>
    <row r="317" spans="1:3" ht="15.75" customHeight="1">
      <c r="A317" s="1"/>
      <c r="B317" s="13"/>
      <c r="C317" s="1"/>
    </row>
    <row r="318" spans="1:3" ht="15.75" customHeight="1">
      <c r="A318" s="1"/>
      <c r="B318" s="13"/>
      <c r="C318" s="1"/>
    </row>
    <row r="319" spans="1:3" ht="15.75" customHeight="1">
      <c r="A319" s="1"/>
      <c r="B319" s="13"/>
      <c r="C319" s="1"/>
    </row>
    <row r="320" spans="1:3" ht="15.75" customHeight="1">
      <c r="A320" s="1"/>
      <c r="B320" s="13"/>
      <c r="C320" s="1"/>
    </row>
    <row r="321" spans="1:3" ht="15.75" customHeight="1">
      <c r="A321" s="1"/>
      <c r="B321" s="13"/>
      <c r="C321" s="1"/>
    </row>
    <row r="322" spans="1:3" ht="15.75" customHeight="1">
      <c r="A322" s="1"/>
      <c r="B322" s="13"/>
      <c r="C322" s="1"/>
    </row>
    <row r="323" spans="1:3" ht="15.75" customHeight="1">
      <c r="A323" s="1"/>
      <c r="B323" s="13"/>
      <c r="C323" s="1"/>
    </row>
    <row r="324" spans="1:3" ht="15.75" customHeight="1">
      <c r="A324" s="1"/>
      <c r="B324" s="13"/>
      <c r="C324" s="1"/>
    </row>
    <row r="325" spans="1:3" ht="15.75" customHeight="1">
      <c r="A325" s="1"/>
      <c r="B325" s="13"/>
      <c r="C325" s="1"/>
    </row>
    <row r="326" spans="1:3" ht="15.75" customHeight="1">
      <c r="A326" s="1"/>
      <c r="B326" s="13"/>
      <c r="C326" s="1"/>
    </row>
    <row r="327" spans="1:3" ht="15.75" customHeight="1">
      <c r="A327" s="1"/>
      <c r="B327" s="13"/>
      <c r="C327" s="1"/>
    </row>
    <row r="328" spans="1:3" ht="15.75" customHeight="1">
      <c r="A328" s="1"/>
      <c r="B328" s="13"/>
      <c r="C328" s="1"/>
    </row>
    <row r="329" spans="1:3" ht="15.75" customHeight="1">
      <c r="A329" s="1"/>
      <c r="B329" s="13"/>
      <c r="C329" s="1"/>
    </row>
    <row r="330" spans="1:3" ht="15.75" customHeight="1">
      <c r="A330" s="1"/>
      <c r="B330" s="13"/>
      <c r="C330" s="1"/>
    </row>
    <row r="331" spans="1:3" ht="15.75" customHeight="1">
      <c r="A331" s="1"/>
      <c r="B331" s="13"/>
      <c r="C331" s="1"/>
    </row>
    <row r="332" spans="1:3" ht="15.75" customHeight="1">
      <c r="A332" s="1"/>
      <c r="B332" s="13"/>
      <c r="C332" s="1"/>
    </row>
    <row r="333" spans="1:3" ht="15.75" customHeight="1">
      <c r="A333" s="1"/>
      <c r="B333" s="13"/>
      <c r="C333" s="1"/>
    </row>
    <row r="334" spans="1:3" ht="15.75" customHeight="1">
      <c r="A334" s="1"/>
      <c r="B334" s="13"/>
      <c r="C334" s="1"/>
    </row>
    <row r="335" spans="1:3" ht="15.75" customHeight="1">
      <c r="A335" s="1"/>
      <c r="B335" s="13"/>
      <c r="C335" s="1"/>
    </row>
    <row r="336" spans="1:3" ht="15.75" customHeight="1">
      <c r="A336" s="1"/>
      <c r="B336" s="13"/>
      <c r="C336" s="1"/>
    </row>
    <row r="337" spans="1:3" ht="15.75" customHeight="1">
      <c r="A337" s="1"/>
      <c r="B337" s="13"/>
      <c r="C337" s="1"/>
    </row>
    <row r="338" spans="1:3" ht="15.75" customHeight="1">
      <c r="A338" s="1"/>
      <c r="B338" s="13"/>
      <c r="C338" s="1"/>
    </row>
    <row r="339" spans="1:3" ht="15.75" customHeight="1">
      <c r="A339" s="1"/>
      <c r="B339" s="13"/>
      <c r="C339" s="1"/>
    </row>
    <row r="340" spans="1:3" ht="15.75" customHeight="1">
      <c r="A340" s="1"/>
      <c r="B340" s="13"/>
      <c r="C340" s="1"/>
    </row>
    <row r="341" spans="1:3" ht="15.75" customHeight="1">
      <c r="A341" s="1"/>
      <c r="B341" s="13"/>
      <c r="C341" s="1"/>
    </row>
    <row r="342" spans="1:3" ht="15.75" customHeight="1">
      <c r="A342" s="1"/>
      <c r="B342" s="13"/>
      <c r="C342" s="1"/>
    </row>
    <row r="343" spans="1:3" ht="15.75" customHeight="1">
      <c r="A343" s="1"/>
      <c r="B343" s="13"/>
      <c r="C343" s="1"/>
    </row>
    <row r="344" spans="1:3" ht="15.75" customHeight="1">
      <c r="A344" s="1"/>
      <c r="B344" s="13"/>
      <c r="C344" s="1"/>
    </row>
    <row r="345" spans="1:3" ht="15.75" customHeight="1">
      <c r="A345" s="1"/>
      <c r="B345" s="13"/>
      <c r="C345" s="1"/>
    </row>
    <row r="346" spans="1:3" ht="15.75" customHeight="1">
      <c r="A346" s="1"/>
      <c r="B346" s="13"/>
      <c r="C346" s="1"/>
    </row>
    <row r="347" spans="1:3" ht="15.75" customHeight="1">
      <c r="A347" s="1"/>
      <c r="B347" s="13"/>
      <c r="C347" s="1"/>
    </row>
    <row r="348" spans="1:3" ht="15.75" customHeight="1">
      <c r="A348" s="1"/>
      <c r="B348" s="13"/>
      <c r="C348" s="1"/>
    </row>
    <row r="349" spans="1:3" ht="15.75" customHeight="1">
      <c r="A349" s="1"/>
      <c r="B349" s="13"/>
      <c r="C349" s="1"/>
    </row>
    <row r="350" spans="1:3" ht="15.75" customHeight="1">
      <c r="A350" s="1"/>
      <c r="B350" s="13"/>
      <c r="C350" s="1"/>
    </row>
    <row r="351" spans="1:3" ht="15.75" customHeight="1">
      <c r="A351" s="1"/>
      <c r="B351" s="13"/>
      <c r="C351" s="1"/>
    </row>
    <row r="352" spans="1:3" ht="15.75" customHeight="1">
      <c r="A352" s="1"/>
      <c r="B352" s="13"/>
      <c r="C352" s="1"/>
    </row>
    <row r="353" spans="1:3" ht="15.75" customHeight="1">
      <c r="A353" s="1"/>
      <c r="B353" s="13"/>
      <c r="C353" s="1"/>
    </row>
    <row r="354" spans="1:3" ht="15.75" customHeight="1">
      <c r="A354" s="1"/>
      <c r="B354" s="13"/>
      <c r="C354" s="1"/>
    </row>
    <row r="355" spans="1:3" ht="15.75" customHeight="1">
      <c r="A355" s="1"/>
      <c r="B355" s="13"/>
      <c r="C355" s="1"/>
    </row>
    <row r="356" spans="1:3" ht="15.75" customHeight="1">
      <c r="A356" s="1"/>
      <c r="B356" s="13"/>
      <c r="C356" s="1"/>
    </row>
    <row r="357" spans="1:3" ht="15.75" customHeight="1">
      <c r="A357" s="1"/>
      <c r="B357" s="13"/>
      <c r="C357" s="1"/>
    </row>
    <row r="358" spans="1:3" ht="15.75" customHeight="1">
      <c r="A358" s="1"/>
      <c r="B358" s="13"/>
      <c r="C358" s="1"/>
    </row>
    <row r="359" spans="1:3" ht="15.75" customHeight="1">
      <c r="A359" s="1"/>
      <c r="B359" s="13"/>
      <c r="C359" s="1"/>
    </row>
    <row r="360" spans="1:3" ht="15.75" customHeight="1">
      <c r="A360" s="1"/>
      <c r="B360" s="13"/>
      <c r="C360" s="1"/>
    </row>
    <row r="361" spans="1:3" ht="15.75" customHeight="1">
      <c r="A361" s="1"/>
      <c r="B361" s="13"/>
      <c r="C361" s="1"/>
    </row>
    <row r="362" spans="1:3" ht="15.75" customHeight="1">
      <c r="A362" s="1"/>
      <c r="B362" s="13"/>
      <c r="C362" s="1"/>
    </row>
    <row r="363" spans="1:3" ht="15.75" customHeight="1">
      <c r="A363" s="1"/>
      <c r="B363" s="13"/>
      <c r="C363" s="1"/>
    </row>
    <row r="364" spans="1:3" ht="15.75" customHeight="1">
      <c r="A364" s="1"/>
      <c r="B364" s="13"/>
      <c r="C364" s="1"/>
    </row>
    <row r="365" spans="1:3" ht="15.75" customHeight="1">
      <c r="A365" s="1"/>
      <c r="B365" s="13"/>
      <c r="C365" s="1"/>
    </row>
    <row r="366" spans="1:3" ht="15.75" customHeight="1">
      <c r="A366" s="1"/>
      <c r="B366" s="13"/>
      <c r="C366" s="1"/>
    </row>
    <row r="367" spans="1:3" ht="15.75" customHeight="1">
      <c r="A367" s="1"/>
      <c r="B367" s="13"/>
      <c r="C367" s="1"/>
    </row>
    <row r="368" spans="1:3" ht="15.75" customHeight="1">
      <c r="A368" s="1"/>
      <c r="B368" s="13"/>
      <c r="C368" s="1"/>
    </row>
    <row r="369" spans="1:3" ht="15.75" customHeight="1">
      <c r="A369" s="1"/>
      <c r="B369" s="13"/>
      <c r="C369" s="1"/>
    </row>
    <row r="370" spans="1:3" ht="15.75" customHeight="1">
      <c r="A370" s="1"/>
      <c r="B370" s="13"/>
      <c r="C370" s="1"/>
    </row>
    <row r="371" spans="1:3" ht="15.75" customHeight="1">
      <c r="A371" s="1"/>
      <c r="B371" s="13"/>
      <c r="C371" s="1"/>
    </row>
    <row r="372" spans="1:3" ht="15.75" customHeight="1">
      <c r="A372" s="1"/>
      <c r="B372" s="13"/>
      <c r="C372" s="1"/>
    </row>
    <row r="373" spans="1:3" ht="15.75" customHeight="1">
      <c r="A373" s="1"/>
      <c r="B373" s="13"/>
      <c r="C373" s="1"/>
    </row>
    <row r="374" spans="1:3" ht="15.75" customHeight="1">
      <c r="A374" s="1"/>
      <c r="B374" s="13"/>
      <c r="C374" s="1"/>
    </row>
    <row r="375" spans="1:3" ht="15.75" customHeight="1">
      <c r="A375" s="1"/>
      <c r="B375" s="13"/>
      <c r="C375" s="1"/>
    </row>
    <row r="376" spans="1:3" ht="15.75" customHeight="1">
      <c r="A376" s="1"/>
      <c r="B376" s="13"/>
      <c r="C376" s="1"/>
    </row>
    <row r="377" spans="1:3" ht="15.75" customHeight="1">
      <c r="A377" s="1"/>
      <c r="B377" s="13"/>
      <c r="C377" s="1"/>
    </row>
    <row r="378" spans="1:3" ht="15.75" customHeight="1">
      <c r="A378" s="1"/>
      <c r="B378" s="13"/>
      <c r="C378" s="1"/>
    </row>
    <row r="379" spans="1:3" ht="15.75" customHeight="1">
      <c r="A379" s="1"/>
      <c r="B379" s="13"/>
      <c r="C379" s="1"/>
    </row>
    <row r="380" spans="1:3" ht="15.75" customHeight="1">
      <c r="A380" s="1"/>
      <c r="B380" s="13"/>
      <c r="C380" s="1"/>
    </row>
    <row r="381" spans="1:3" ht="15.75" customHeight="1">
      <c r="A381" s="1"/>
      <c r="B381" s="13"/>
      <c r="C381" s="1"/>
    </row>
    <row r="382" spans="1:3" ht="15.75" customHeight="1">
      <c r="A382" s="1"/>
      <c r="B382" s="13"/>
      <c r="C382" s="1"/>
    </row>
    <row r="383" spans="1:3" ht="15.75" customHeight="1">
      <c r="A383" s="1"/>
      <c r="B383" s="13"/>
      <c r="C383" s="1"/>
    </row>
    <row r="384" spans="1:3" ht="15.75" customHeight="1">
      <c r="A384" s="1"/>
      <c r="B384" s="13"/>
      <c r="C384" s="1"/>
    </row>
    <row r="385" spans="1:3" ht="15.75" customHeight="1">
      <c r="A385" s="1"/>
      <c r="B385" s="13"/>
      <c r="C385" s="1"/>
    </row>
    <row r="386" spans="1:3" ht="15.75" customHeight="1">
      <c r="A386" s="1"/>
      <c r="B386" s="13"/>
      <c r="C386" s="1"/>
    </row>
    <row r="387" spans="1:3" ht="15.75" customHeight="1">
      <c r="A387" s="1"/>
      <c r="B387" s="13"/>
      <c r="C387" s="1"/>
    </row>
    <row r="388" spans="1:3" ht="15.75" customHeight="1">
      <c r="A388" s="1"/>
      <c r="B388" s="13"/>
      <c r="C388" s="1"/>
    </row>
    <row r="389" spans="1:3" ht="15.75" customHeight="1">
      <c r="A389" s="1"/>
      <c r="B389" s="13"/>
      <c r="C389" s="1"/>
    </row>
    <row r="390" spans="1:3" ht="15.75" customHeight="1">
      <c r="A390" s="1"/>
      <c r="B390" s="13"/>
      <c r="C390" s="1"/>
    </row>
    <row r="391" spans="1:3" ht="15.75" customHeight="1">
      <c r="A391" s="1"/>
      <c r="B391" s="13"/>
      <c r="C391" s="1"/>
    </row>
    <row r="392" spans="1:3" ht="15.75" customHeight="1">
      <c r="A392" s="1"/>
      <c r="B392" s="13"/>
      <c r="C392" s="1"/>
    </row>
    <row r="393" spans="1:3" ht="15.75" customHeight="1">
      <c r="A393" s="1"/>
      <c r="B393" s="13"/>
      <c r="C393" s="1"/>
    </row>
    <row r="394" spans="1:3" ht="15.75" customHeight="1">
      <c r="A394" s="1"/>
      <c r="B394" s="13"/>
      <c r="C394" s="1"/>
    </row>
    <row r="395" spans="1:3" ht="15.75" customHeight="1">
      <c r="A395" s="1"/>
      <c r="B395" s="13"/>
      <c r="C395" s="1"/>
    </row>
    <row r="396" spans="1:3" ht="15.75" customHeight="1">
      <c r="A396" s="1"/>
      <c r="B396" s="13"/>
      <c r="C396" s="1"/>
    </row>
    <row r="397" spans="1:3" ht="15.75" customHeight="1">
      <c r="A397" s="1"/>
      <c r="B397" s="13"/>
      <c r="C397" s="1"/>
    </row>
    <row r="398" spans="1:3" ht="15.75" customHeight="1">
      <c r="A398" s="1"/>
      <c r="B398" s="13"/>
      <c r="C398" s="1"/>
    </row>
    <row r="399" spans="1:3" ht="15.75" customHeight="1">
      <c r="A399" s="1"/>
      <c r="B399" s="13"/>
      <c r="C399" s="1"/>
    </row>
    <row r="400" spans="1:3" ht="15.75" customHeight="1">
      <c r="A400" s="1"/>
      <c r="B400" s="13"/>
      <c r="C400" s="1"/>
    </row>
    <row r="401" spans="1:3" ht="15.75" customHeight="1">
      <c r="A401" s="1"/>
      <c r="B401" s="13"/>
      <c r="C401" s="1"/>
    </row>
    <row r="402" spans="1:3" ht="15.75" customHeight="1">
      <c r="A402" s="1"/>
      <c r="B402" s="13"/>
      <c r="C402" s="1"/>
    </row>
    <row r="403" spans="1:3" ht="15.75" customHeight="1">
      <c r="A403" s="1"/>
      <c r="B403" s="13"/>
      <c r="C403" s="1"/>
    </row>
    <row r="404" spans="1:3" ht="15.75" customHeight="1">
      <c r="A404" s="1"/>
      <c r="B404" s="13"/>
      <c r="C404" s="1"/>
    </row>
    <row r="405" spans="1:3" ht="15.75" customHeight="1">
      <c r="A405" s="1"/>
      <c r="B405" s="13"/>
      <c r="C405" s="1"/>
    </row>
    <row r="406" spans="1:3" ht="15.75" customHeight="1">
      <c r="A406" s="1"/>
      <c r="B406" s="13"/>
      <c r="C406" s="1"/>
    </row>
    <row r="407" spans="1:3" ht="15.75" customHeight="1">
      <c r="A407" s="1"/>
      <c r="B407" s="13"/>
      <c r="C407" s="1"/>
    </row>
    <row r="408" spans="1:3" ht="15.75" customHeight="1">
      <c r="A408" s="1"/>
      <c r="B408" s="13"/>
      <c r="C408" s="1"/>
    </row>
    <row r="409" spans="1:3" ht="15.75" customHeight="1">
      <c r="A409" s="1"/>
      <c r="B409" s="13"/>
      <c r="C409" s="1"/>
    </row>
    <row r="410" spans="1:3" ht="15.75" customHeight="1">
      <c r="A410" s="1"/>
      <c r="B410" s="13"/>
      <c r="C410" s="1"/>
    </row>
    <row r="411" spans="1:3" ht="15.75" customHeight="1">
      <c r="A411" s="1"/>
      <c r="B411" s="13"/>
      <c r="C411" s="1"/>
    </row>
    <row r="412" spans="1:3" ht="15.75" customHeight="1">
      <c r="A412" s="1"/>
      <c r="B412" s="13"/>
      <c r="C412" s="1"/>
    </row>
    <row r="413" spans="1:3" ht="15.75" customHeight="1">
      <c r="A413" s="1"/>
      <c r="B413" s="13"/>
      <c r="C413" s="1"/>
    </row>
    <row r="414" spans="1:3" ht="15.75" customHeight="1">
      <c r="A414" s="1"/>
      <c r="B414" s="13"/>
      <c r="C414" s="1"/>
    </row>
    <row r="415" spans="1:3" ht="15.75" customHeight="1">
      <c r="A415" s="1"/>
      <c r="B415" s="13"/>
      <c r="C415" s="1"/>
    </row>
    <row r="416" spans="1:3" ht="15.75" customHeight="1">
      <c r="A416" s="1"/>
      <c r="B416" s="13"/>
      <c r="C416" s="1"/>
    </row>
    <row r="417" spans="1:3" ht="15.75" customHeight="1">
      <c r="A417" s="1"/>
      <c r="B417" s="13"/>
      <c r="C417" s="1"/>
    </row>
    <row r="418" spans="1:3" ht="15.75" customHeight="1">
      <c r="A418" s="1"/>
      <c r="B418" s="13"/>
      <c r="C418" s="1"/>
    </row>
    <row r="419" spans="1:3" ht="15.75" customHeight="1">
      <c r="A419" s="1"/>
      <c r="B419" s="13"/>
      <c r="C419" s="1"/>
    </row>
    <row r="420" spans="1:3" ht="15.75" customHeight="1">
      <c r="A420" s="1"/>
      <c r="B420" s="13"/>
      <c r="C420" s="1"/>
    </row>
    <row r="421" spans="1:3" ht="15.75" customHeight="1">
      <c r="A421" s="1"/>
      <c r="B421" s="13"/>
      <c r="C421" s="1"/>
    </row>
    <row r="422" spans="1:3" ht="15.75" customHeight="1">
      <c r="A422" s="1"/>
      <c r="B422" s="13"/>
      <c r="C422" s="1"/>
    </row>
    <row r="423" spans="1:3" ht="15.75" customHeight="1">
      <c r="A423" s="1"/>
      <c r="B423" s="13"/>
      <c r="C423" s="1"/>
    </row>
    <row r="424" spans="1:3" ht="15.75" customHeight="1">
      <c r="A424" s="1"/>
      <c r="B424" s="13"/>
      <c r="C424" s="1"/>
    </row>
    <row r="425" spans="1:3" ht="15.75" customHeight="1">
      <c r="A425" s="1"/>
      <c r="B425" s="13"/>
      <c r="C425" s="1"/>
    </row>
    <row r="426" spans="1:3" ht="15.75" customHeight="1">
      <c r="A426" s="1"/>
      <c r="B426" s="13"/>
      <c r="C426" s="1"/>
    </row>
    <row r="427" spans="1:3" ht="15.75" customHeight="1">
      <c r="A427" s="1"/>
      <c r="B427" s="13"/>
      <c r="C427" s="1"/>
    </row>
    <row r="428" spans="1:3" ht="15.75" customHeight="1">
      <c r="A428" s="1"/>
      <c r="B428" s="13"/>
      <c r="C428" s="1"/>
    </row>
    <row r="429" spans="1:3" ht="15.75" customHeight="1">
      <c r="A429" s="1"/>
      <c r="B429" s="13"/>
      <c r="C429" s="1"/>
    </row>
    <row r="430" spans="1:3" ht="15.75" customHeight="1">
      <c r="A430" s="1"/>
      <c r="B430" s="13"/>
      <c r="C430" s="1"/>
    </row>
    <row r="431" spans="1:3" ht="15.75" customHeight="1">
      <c r="A431" s="1"/>
      <c r="B431" s="13"/>
      <c r="C431" s="1"/>
    </row>
    <row r="432" spans="1:3" ht="15.75" customHeight="1">
      <c r="A432" s="1"/>
      <c r="B432" s="13"/>
      <c r="C432" s="1"/>
    </row>
    <row r="433" spans="1:3" ht="15.75" customHeight="1">
      <c r="A433" s="1"/>
      <c r="B433" s="13"/>
      <c r="C433" s="1"/>
    </row>
    <row r="434" spans="1:3" ht="15.75" customHeight="1">
      <c r="A434" s="1"/>
      <c r="B434" s="13"/>
      <c r="C434" s="1"/>
    </row>
    <row r="435" spans="1:3" ht="15.75" customHeight="1">
      <c r="A435" s="1"/>
      <c r="B435" s="13"/>
      <c r="C435" s="1"/>
    </row>
    <row r="436" spans="1:3" ht="15.75" customHeight="1">
      <c r="A436" s="1"/>
      <c r="B436" s="13"/>
      <c r="C436" s="1"/>
    </row>
    <row r="437" spans="1:3" ht="15.75" customHeight="1">
      <c r="A437" s="1"/>
      <c r="B437" s="13"/>
      <c r="C437" s="1"/>
    </row>
    <row r="438" spans="1:3" ht="15.75" customHeight="1">
      <c r="A438" s="1"/>
      <c r="B438" s="13"/>
      <c r="C438" s="1"/>
    </row>
    <row r="439" spans="1:3" ht="15.75" customHeight="1">
      <c r="A439" s="1"/>
      <c r="B439" s="13"/>
      <c r="C439" s="1"/>
    </row>
    <row r="440" spans="1:3" ht="15.75" customHeight="1">
      <c r="A440" s="1"/>
      <c r="B440" s="13"/>
      <c r="C440" s="1"/>
    </row>
    <row r="441" spans="1:3" ht="15.75" customHeight="1">
      <c r="A441" s="1"/>
      <c r="B441" s="13"/>
      <c r="C441" s="1"/>
    </row>
    <row r="442" spans="1:3" ht="15.75" customHeight="1">
      <c r="A442" s="1"/>
      <c r="B442" s="13"/>
      <c r="C442" s="1"/>
    </row>
    <row r="443" spans="1:3" ht="15.75" customHeight="1">
      <c r="A443" s="1"/>
      <c r="B443" s="13"/>
      <c r="C443" s="1"/>
    </row>
    <row r="444" spans="1:3" ht="15.75" customHeight="1">
      <c r="A444" s="1"/>
      <c r="B444" s="13"/>
      <c r="C444" s="1"/>
    </row>
    <row r="445" spans="1:3" ht="15.75" customHeight="1">
      <c r="A445" s="1"/>
      <c r="B445" s="13"/>
      <c r="C445" s="1"/>
    </row>
    <row r="446" spans="1:3" ht="15.75" customHeight="1">
      <c r="A446" s="1"/>
      <c r="B446" s="13"/>
      <c r="C446" s="1"/>
    </row>
    <row r="447" spans="1:3" ht="15.75" customHeight="1">
      <c r="A447" s="1"/>
      <c r="B447" s="13"/>
      <c r="C447" s="1"/>
    </row>
    <row r="448" spans="1:3" ht="15.75" customHeight="1">
      <c r="A448" s="1"/>
      <c r="B448" s="13"/>
      <c r="C448" s="1"/>
    </row>
    <row r="449" spans="1:3" ht="15.75" customHeight="1">
      <c r="A449" s="1"/>
      <c r="B449" s="13"/>
      <c r="C449" s="1"/>
    </row>
    <row r="450" spans="1:3" ht="15.75" customHeight="1">
      <c r="A450" s="1"/>
      <c r="B450" s="13"/>
      <c r="C450" s="1"/>
    </row>
    <row r="451" spans="1:3" ht="15.75" customHeight="1">
      <c r="A451" s="1"/>
      <c r="B451" s="13"/>
      <c r="C451" s="1"/>
    </row>
    <row r="452" spans="1:3" ht="15.75" customHeight="1">
      <c r="A452" s="1"/>
      <c r="B452" s="13"/>
      <c r="C452" s="1"/>
    </row>
    <row r="453" spans="1:3" ht="15.75" customHeight="1">
      <c r="A453" s="1"/>
      <c r="B453" s="13"/>
      <c r="C453" s="1"/>
    </row>
    <row r="454" spans="1:3" ht="15.75" customHeight="1">
      <c r="A454" s="1"/>
      <c r="B454" s="13"/>
      <c r="C454" s="1"/>
    </row>
    <row r="455" spans="1:3" ht="15.75" customHeight="1">
      <c r="A455" s="1"/>
      <c r="B455" s="13"/>
      <c r="C455" s="1"/>
    </row>
    <row r="456" spans="1:3" ht="15.75" customHeight="1">
      <c r="A456" s="1"/>
      <c r="B456" s="13"/>
      <c r="C456" s="1"/>
    </row>
    <row r="457" spans="1:3" ht="15.75" customHeight="1">
      <c r="A457" s="1"/>
      <c r="B457" s="13"/>
      <c r="C457" s="1"/>
    </row>
    <row r="458" spans="1:3" ht="15.75" customHeight="1">
      <c r="A458" s="1"/>
      <c r="B458" s="13"/>
      <c r="C458" s="1"/>
    </row>
    <row r="459" spans="1:3" ht="15.75" customHeight="1">
      <c r="A459" s="1"/>
      <c r="B459" s="13"/>
      <c r="C459" s="1"/>
    </row>
    <row r="460" spans="1:3" ht="15.75" customHeight="1">
      <c r="A460" s="1"/>
      <c r="B460" s="13"/>
      <c r="C460" s="1"/>
    </row>
    <row r="461" spans="1:3" ht="15.75" customHeight="1">
      <c r="A461" s="1"/>
      <c r="B461" s="13"/>
      <c r="C461" s="1"/>
    </row>
    <row r="462" spans="1:3" ht="15.75" customHeight="1">
      <c r="A462" s="1"/>
      <c r="B462" s="13"/>
      <c r="C462" s="1"/>
    </row>
    <row r="463" spans="1:3" ht="15.75" customHeight="1">
      <c r="A463" s="1"/>
      <c r="B463" s="13"/>
      <c r="C463" s="1"/>
    </row>
    <row r="464" spans="1:3" ht="15.75" customHeight="1">
      <c r="A464" s="1"/>
      <c r="B464" s="13"/>
      <c r="C464" s="1"/>
    </row>
    <row r="465" spans="1:3" ht="15.75" customHeight="1">
      <c r="A465" s="1"/>
      <c r="B465" s="13"/>
      <c r="C465" s="1"/>
    </row>
    <row r="466" spans="1:3" ht="15.75" customHeight="1">
      <c r="A466" s="1"/>
      <c r="B466" s="13"/>
      <c r="C466" s="1"/>
    </row>
    <row r="467" spans="1:3" ht="15.75" customHeight="1">
      <c r="A467" s="1"/>
      <c r="B467" s="13"/>
      <c r="C467" s="1"/>
    </row>
    <row r="468" spans="1:3" ht="15.75" customHeight="1">
      <c r="A468" s="1"/>
      <c r="B468" s="13"/>
      <c r="C468" s="1"/>
    </row>
    <row r="469" spans="1:3" ht="15.75" customHeight="1">
      <c r="A469" s="1"/>
      <c r="B469" s="13"/>
      <c r="C469" s="1"/>
    </row>
    <row r="470" spans="1:3" ht="15.75" customHeight="1">
      <c r="A470" s="1"/>
      <c r="B470" s="13"/>
      <c r="C470" s="1"/>
    </row>
    <row r="471" spans="1:3" ht="15.75" customHeight="1">
      <c r="A471" s="1"/>
      <c r="B471" s="13"/>
      <c r="C471" s="1"/>
    </row>
    <row r="472" spans="1:3" ht="15.75" customHeight="1">
      <c r="A472" s="1"/>
      <c r="B472" s="13"/>
      <c r="C472" s="1"/>
    </row>
    <row r="473" spans="1:3" ht="15.75" customHeight="1">
      <c r="A473" s="1"/>
      <c r="B473" s="13"/>
      <c r="C473" s="1"/>
    </row>
    <row r="474" spans="1:3" ht="15.75" customHeight="1">
      <c r="A474" s="1"/>
      <c r="B474" s="13"/>
      <c r="C474" s="1"/>
    </row>
    <row r="475" spans="1:3" ht="15.75" customHeight="1">
      <c r="A475" s="1"/>
      <c r="B475" s="13"/>
      <c r="C475" s="1"/>
    </row>
    <row r="476" spans="1:3" ht="15.75" customHeight="1">
      <c r="A476" s="1"/>
      <c r="B476" s="13"/>
      <c r="C476" s="1"/>
    </row>
    <row r="477" spans="1:3" ht="15.75" customHeight="1">
      <c r="A477" s="1"/>
      <c r="B477" s="13"/>
      <c r="C477" s="1"/>
    </row>
    <row r="478" spans="1:3" ht="15.75" customHeight="1">
      <c r="A478" s="1"/>
      <c r="B478" s="13"/>
      <c r="C478" s="1"/>
    </row>
    <row r="479" spans="1:3" ht="15.75" customHeight="1">
      <c r="A479" s="1"/>
      <c r="B479" s="13"/>
      <c r="C479" s="1"/>
    </row>
    <row r="480" spans="1:3" ht="15.75" customHeight="1">
      <c r="A480" s="1"/>
      <c r="B480" s="13"/>
      <c r="C480" s="1"/>
    </row>
    <row r="481" spans="1:3" ht="15.75" customHeight="1">
      <c r="A481" s="1"/>
      <c r="B481" s="13"/>
      <c r="C481" s="1"/>
    </row>
    <row r="482" spans="1:3" ht="15.75" customHeight="1">
      <c r="A482" s="1"/>
      <c r="B482" s="13"/>
      <c r="C482" s="1"/>
    </row>
    <row r="483" spans="1:3" ht="15.75" customHeight="1">
      <c r="A483" s="1"/>
      <c r="B483" s="13"/>
      <c r="C483" s="1"/>
    </row>
    <row r="484" spans="1:3" ht="15.75" customHeight="1">
      <c r="A484" s="1"/>
      <c r="B484" s="13"/>
      <c r="C484" s="1"/>
    </row>
    <row r="485" spans="1:3" ht="15.75" customHeight="1">
      <c r="A485" s="1"/>
      <c r="B485" s="13"/>
      <c r="C485" s="1"/>
    </row>
    <row r="486" spans="1:3" ht="15.75" customHeight="1">
      <c r="A486" s="1"/>
      <c r="B486" s="13"/>
      <c r="C486" s="1"/>
    </row>
    <row r="487" spans="1:3" ht="15.75" customHeight="1">
      <c r="A487" s="1"/>
      <c r="B487" s="13"/>
      <c r="C487" s="1"/>
    </row>
    <row r="488" spans="1:3" ht="15.75" customHeight="1">
      <c r="A488" s="1"/>
      <c r="B488" s="13"/>
      <c r="C488" s="1"/>
    </row>
    <row r="489" spans="1:3" ht="15.75" customHeight="1">
      <c r="A489" s="1"/>
      <c r="B489" s="13"/>
      <c r="C489" s="1"/>
    </row>
    <row r="490" spans="1:3" ht="15.75" customHeight="1">
      <c r="A490" s="1"/>
      <c r="B490" s="13"/>
      <c r="C490" s="1"/>
    </row>
    <row r="491" spans="1:3" ht="15.75" customHeight="1">
      <c r="A491" s="1"/>
      <c r="B491" s="13"/>
      <c r="C491" s="1"/>
    </row>
    <row r="492" spans="1:3" ht="15.75" customHeight="1">
      <c r="A492" s="1"/>
      <c r="B492" s="13"/>
      <c r="C492" s="1"/>
    </row>
    <row r="493" spans="1:3" ht="15.75" customHeight="1">
      <c r="A493" s="1"/>
      <c r="B493" s="13"/>
      <c r="C493" s="1"/>
    </row>
    <row r="494" spans="1:3" ht="15.75" customHeight="1">
      <c r="A494" s="1"/>
      <c r="B494" s="13"/>
      <c r="C494" s="1"/>
    </row>
    <row r="495" spans="1:3" ht="15.75" customHeight="1">
      <c r="A495" s="1"/>
      <c r="B495" s="13"/>
      <c r="C495" s="1"/>
    </row>
    <row r="496" spans="1:3" ht="15.75" customHeight="1">
      <c r="A496" s="1"/>
      <c r="B496" s="13"/>
      <c r="C496" s="1"/>
    </row>
    <row r="497" spans="1:3" ht="15.75" customHeight="1">
      <c r="A497" s="1"/>
      <c r="B497" s="13"/>
      <c r="C497" s="1"/>
    </row>
    <row r="498" spans="1:3" ht="15.75" customHeight="1">
      <c r="A498" s="1"/>
      <c r="B498" s="13"/>
      <c r="C498" s="1"/>
    </row>
    <row r="499" spans="1:3" ht="15.75" customHeight="1">
      <c r="A499" s="1"/>
      <c r="B499" s="13"/>
      <c r="C499" s="1"/>
    </row>
    <row r="500" spans="1:3" ht="15.75" customHeight="1">
      <c r="A500" s="1"/>
      <c r="B500" s="13"/>
      <c r="C500" s="1"/>
    </row>
    <row r="501" spans="1:3" ht="15.75" customHeight="1">
      <c r="A501" s="1"/>
      <c r="B501" s="13"/>
      <c r="C501" s="1"/>
    </row>
    <row r="502" spans="1:3" ht="15.75" customHeight="1">
      <c r="A502" s="1"/>
      <c r="B502" s="13"/>
      <c r="C502" s="1"/>
    </row>
    <row r="503" spans="1:3" ht="15.75" customHeight="1">
      <c r="A503" s="1"/>
      <c r="B503" s="13"/>
      <c r="C503" s="1"/>
    </row>
    <row r="504" spans="1:3" ht="15.75" customHeight="1">
      <c r="A504" s="1"/>
      <c r="B504" s="13"/>
      <c r="C504" s="1"/>
    </row>
    <row r="505" spans="1:3" ht="15.75" customHeight="1">
      <c r="A505" s="1"/>
      <c r="B505" s="13"/>
      <c r="C505" s="1"/>
    </row>
    <row r="506" spans="1:3" ht="15.75" customHeight="1">
      <c r="A506" s="1"/>
      <c r="B506" s="13"/>
      <c r="C506" s="1"/>
    </row>
    <row r="507" spans="1:3" ht="15.75" customHeight="1">
      <c r="A507" s="1"/>
      <c r="B507" s="13"/>
      <c r="C507" s="1"/>
    </row>
    <row r="508" spans="1:3" ht="15.75" customHeight="1">
      <c r="A508" s="1"/>
      <c r="B508" s="13"/>
      <c r="C508" s="1"/>
    </row>
    <row r="509" spans="1:3" ht="15.75" customHeight="1">
      <c r="A509" s="1"/>
      <c r="B509" s="13"/>
      <c r="C509" s="1"/>
    </row>
    <row r="510" spans="1:3" ht="15.75" customHeight="1">
      <c r="A510" s="1"/>
      <c r="B510" s="13"/>
      <c r="C510" s="1"/>
    </row>
    <row r="511" spans="1:3" ht="15.75" customHeight="1">
      <c r="A511" s="1"/>
      <c r="B511" s="13"/>
      <c r="C511" s="1"/>
    </row>
    <row r="512" spans="1:3" ht="15.75" customHeight="1">
      <c r="A512" s="1"/>
      <c r="B512" s="13"/>
      <c r="C512" s="1"/>
    </row>
    <row r="513" spans="1:3" ht="15.75" customHeight="1">
      <c r="A513" s="1"/>
      <c r="B513" s="13"/>
      <c r="C513" s="1"/>
    </row>
    <row r="514" spans="1:3" ht="15.75" customHeight="1">
      <c r="A514" s="1"/>
      <c r="B514" s="13"/>
      <c r="C514" s="1"/>
    </row>
    <row r="515" spans="1:3" ht="15.75" customHeight="1">
      <c r="A515" s="1"/>
      <c r="B515" s="13"/>
      <c r="C515" s="1"/>
    </row>
    <row r="516" spans="1:3" ht="15.75" customHeight="1">
      <c r="A516" s="1"/>
      <c r="B516" s="13"/>
      <c r="C516" s="1"/>
    </row>
    <row r="517" spans="1:3" ht="15.75" customHeight="1">
      <c r="A517" s="1"/>
      <c r="B517" s="13"/>
      <c r="C517" s="1"/>
    </row>
    <row r="518" spans="1:3" ht="15.75" customHeight="1">
      <c r="A518" s="1"/>
      <c r="B518" s="13"/>
      <c r="C518" s="1"/>
    </row>
    <row r="519" spans="1:3" ht="15.75" customHeight="1">
      <c r="A519" s="1"/>
      <c r="B519" s="13"/>
      <c r="C519" s="1"/>
    </row>
    <row r="520" spans="1:3" ht="15.75" customHeight="1">
      <c r="A520" s="1"/>
      <c r="B520" s="13"/>
      <c r="C520" s="1"/>
    </row>
    <row r="521" spans="1:3" ht="15.75" customHeight="1">
      <c r="A521" s="1"/>
      <c r="B521" s="13"/>
      <c r="C521" s="1"/>
    </row>
    <row r="522" spans="1:3" ht="15.75" customHeight="1">
      <c r="A522" s="1"/>
      <c r="B522" s="13"/>
      <c r="C522" s="1"/>
    </row>
    <row r="523" spans="1:3" ht="15.75" customHeight="1">
      <c r="A523" s="1"/>
      <c r="B523" s="13"/>
      <c r="C523" s="1"/>
    </row>
    <row r="524" spans="1:3" ht="15.75" customHeight="1">
      <c r="A524" s="1"/>
      <c r="B524" s="13"/>
      <c r="C524" s="1"/>
    </row>
    <row r="525" spans="1:3" ht="15.75" customHeight="1">
      <c r="A525" s="1"/>
      <c r="B525" s="13"/>
      <c r="C525" s="1"/>
    </row>
    <row r="526" spans="1:3" ht="15.75" customHeight="1">
      <c r="A526" s="1"/>
      <c r="B526" s="13"/>
      <c r="C526" s="1"/>
    </row>
    <row r="527" spans="1:3" ht="15.75" customHeight="1">
      <c r="A527" s="1"/>
      <c r="B527" s="13"/>
      <c r="C527" s="1"/>
    </row>
    <row r="528" spans="1:3" ht="15.75" customHeight="1">
      <c r="A528" s="1"/>
      <c r="B528" s="13"/>
      <c r="C528" s="1"/>
    </row>
    <row r="529" spans="1:3" ht="15.75" customHeight="1">
      <c r="A529" s="1"/>
      <c r="B529" s="13"/>
      <c r="C529" s="1"/>
    </row>
    <row r="530" spans="1:3" ht="15.75" customHeight="1">
      <c r="A530" s="1"/>
      <c r="B530" s="13"/>
      <c r="C530" s="1"/>
    </row>
    <row r="531" spans="1:3" ht="15.75" customHeight="1">
      <c r="A531" s="1"/>
      <c r="B531" s="13"/>
      <c r="C531" s="1"/>
    </row>
    <row r="532" spans="1:3" ht="15.75" customHeight="1">
      <c r="A532" s="1"/>
      <c r="B532" s="13"/>
      <c r="C532" s="1"/>
    </row>
    <row r="533" spans="1:3" ht="15.75" customHeight="1">
      <c r="A533" s="1"/>
      <c r="B533" s="13"/>
      <c r="C533" s="1"/>
    </row>
    <row r="534" spans="1:3" ht="15.75" customHeight="1">
      <c r="A534" s="1"/>
      <c r="B534" s="13"/>
      <c r="C534" s="1"/>
    </row>
    <row r="535" spans="1:3" ht="15.75" customHeight="1">
      <c r="A535" s="1"/>
      <c r="B535" s="13"/>
      <c r="C535" s="1"/>
    </row>
    <row r="536" spans="1:3" ht="15.75" customHeight="1">
      <c r="A536" s="1"/>
      <c r="B536" s="13"/>
      <c r="C536" s="1"/>
    </row>
    <row r="537" spans="1:3" ht="15.75" customHeight="1">
      <c r="A537" s="1"/>
      <c r="B537" s="13"/>
      <c r="C537" s="1"/>
    </row>
    <row r="538" spans="1:3" ht="15.75" customHeight="1">
      <c r="A538" s="1"/>
      <c r="B538" s="13"/>
      <c r="C538" s="1"/>
    </row>
    <row r="539" spans="1:3" ht="15.75" customHeight="1">
      <c r="A539" s="1"/>
      <c r="B539" s="13"/>
      <c r="C539" s="1"/>
    </row>
    <row r="540" spans="1:3" ht="15.75" customHeight="1">
      <c r="A540" s="1"/>
      <c r="B540" s="13"/>
      <c r="C540" s="1"/>
    </row>
    <row r="541" spans="1:3" ht="15.75" customHeight="1">
      <c r="A541" s="1"/>
      <c r="B541" s="13"/>
      <c r="C541" s="1"/>
    </row>
    <row r="542" spans="1:3" ht="15.75" customHeight="1">
      <c r="A542" s="1"/>
      <c r="B542" s="13"/>
      <c r="C542" s="1"/>
    </row>
    <row r="543" spans="1:3" ht="15.75" customHeight="1">
      <c r="A543" s="1"/>
      <c r="B543" s="13"/>
      <c r="C543" s="1"/>
    </row>
    <row r="544" spans="1:3" ht="15.75" customHeight="1">
      <c r="A544" s="1"/>
      <c r="B544" s="13"/>
      <c r="C544" s="1"/>
    </row>
    <row r="545" spans="1:3" ht="15.75" customHeight="1">
      <c r="A545" s="1"/>
      <c r="B545" s="13"/>
      <c r="C545" s="1"/>
    </row>
    <row r="546" spans="1:3" ht="15.75" customHeight="1">
      <c r="A546" s="1"/>
      <c r="B546" s="13"/>
      <c r="C546" s="1"/>
    </row>
    <row r="547" spans="1:3" ht="15.75" customHeight="1">
      <c r="A547" s="1"/>
      <c r="B547" s="13"/>
      <c r="C547" s="1"/>
    </row>
    <row r="548" spans="1:3" ht="15.75" customHeight="1">
      <c r="A548" s="1"/>
      <c r="B548" s="13"/>
      <c r="C548" s="1"/>
    </row>
    <row r="549" spans="1:3" ht="15.75" customHeight="1">
      <c r="A549" s="1"/>
      <c r="B549" s="13"/>
      <c r="C549" s="1"/>
    </row>
    <row r="550" spans="1:3" ht="15.75" customHeight="1">
      <c r="A550" s="1"/>
      <c r="B550" s="13"/>
      <c r="C550" s="1"/>
    </row>
    <row r="551" spans="1:3" ht="15.75" customHeight="1">
      <c r="A551" s="1"/>
      <c r="B551" s="13"/>
      <c r="C551" s="1"/>
    </row>
    <row r="552" spans="1:3" ht="15.75" customHeight="1">
      <c r="A552" s="1"/>
      <c r="B552" s="13"/>
      <c r="C552" s="1"/>
    </row>
    <row r="553" spans="1:3" ht="15.75" customHeight="1">
      <c r="A553" s="1"/>
      <c r="B553" s="13"/>
      <c r="C553" s="1"/>
    </row>
    <row r="554" spans="1:3" ht="15.75" customHeight="1">
      <c r="A554" s="1"/>
      <c r="B554" s="13"/>
      <c r="C554" s="1"/>
    </row>
    <row r="555" spans="1:3" ht="15.75" customHeight="1">
      <c r="A555" s="1"/>
      <c r="B555" s="13"/>
      <c r="C555" s="1"/>
    </row>
    <row r="556" spans="1:3" ht="15.75" customHeight="1">
      <c r="A556" s="1"/>
      <c r="B556" s="13"/>
      <c r="C556" s="1"/>
    </row>
    <row r="557" spans="1:3" ht="15.75" customHeight="1">
      <c r="A557" s="1"/>
      <c r="B557" s="13"/>
      <c r="C557" s="1"/>
    </row>
    <row r="558" spans="1:3" ht="15.75" customHeight="1">
      <c r="A558" s="1"/>
      <c r="B558" s="13"/>
      <c r="C558" s="1"/>
    </row>
    <row r="559" spans="1:3" ht="15.75" customHeight="1">
      <c r="A559" s="1"/>
      <c r="B559" s="13"/>
      <c r="C559" s="1"/>
    </row>
    <row r="560" spans="1:3" ht="15.75" customHeight="1">
      <c r="A560" s="1"/>
      <c r="B560" s="13"/>
      <c r="C560" s="1"/>
    </row>
    <row r="561" spans="1:3" ht="15.75" customHeight="1">
      <c r="A561" s="1"/>
      <c r="B561" s="13"/>
      <c r="C561" s="1"/>
    </row>
    <row r="562" spans="1:3" ht="15.75" customHeight="1">
      <c r="A562" s="1"/>
      <c r="B562" s="13"/>
      <c r="C562" s="1"/>
    </row>
    <row r="563" spans="1:3" ht="15.75" customHeight="1">
      <c r="A563" s="1"/>
      <c r="B563" s="13"/>
      <c r="C563" s="1"/>
    </row>
    <row r="564" spans="1:3" ht="15.75" customHeight="1">
      <c r="A564" s="1"/>
      <c r="B564" s="13"/>
      <c r="C564" s="1"/>
    </row>
    <row r="565" spans="1:3" ht="15.75" customHeight="1">
      <c r="A565" s="1"/>
      <c r="B565" s="13"/>
      <c r="C565" s="1"/>
    </row>
    <row r="566" spans="1:3" ht="15.75" customHeight="1">
      <c r="A566" s="1"/>
      <c r="B566" s="13"/>
      <c r="C566" s="1"/>
    </row>
    <row r="567" spans="1:3" ht="15.75" customHeight="1">
      <c r="A567" s="1"/>
      <c r="B567" s="13"/>
      <c r="C567" s="1"/>
    </row>
    <row r="568" spans="1:3" ht="15.75" customHeight="1">
      <c r="A568" s="1"/>
      <c r="B568" s="13"/>
      <c r="C568" s="1"/>
    </row>
    <row r="569" spans="1:3" ht="15.75" customHeight="1">
      <c r="A569" s="1"/>
      <c r="B569" s="13"/>
      <c r="C569" s="1"/>
    </row>
    <row r="570" spans="1:3" ht="15.75" customHeight="1">
      <c r="A570" s="1"/>
      <c r="B570" s="13"/>
      <c r="C570" s="1"/>
    </row>
    <row r="571" spans="1:3" ht="15.75" customHeight="1">
      <c r="A571" s="1"/>
      <c r="B571" s="13"/>
      <c r="C571" s="1"/>
    </row>
    <row r="572" spans="1:3" ht="15.75" customHeight="1">
      <c r="A572" s="1"/>
      <c r="B572" s="13"/>
      <c r="C572" s="1"/>
    </row>
    <row r="573" spans="1:3" ht="15.75" customHeight="1">
      <c r="A573" s="1"/>
      <c r="B573" s="13"/>
      <c r="C573" s="1"/>
    </row>
    <row r="574" spans="1:3" ht="15.75" customHeight="1">
      <c r="A574" s="1"/>
      <c r="B574" s="13"/>
      <c r="C574" s="1"/>
    </row>
    <row r="575" spans="1:3" ht="15.75" customHeight="1">
      <c r="A575" s="1"/>
      <c r="B575" s="13"/>
      <c r="C575" s="1"/>
    </row>
    <row r="576" spans="1:3" ht="15.75" customHeight="1">
      <c r="A576" s="1"/>
      <c r="B576" s="13"/>
      <c r="C576" s="1"/>
    </row>
    <row r="577" spans="1:3" ht="15.75" customHeight="1">
      <c r="A577" s="1"/>
      <c r="B577" s="13"/>
      <c r="C577" s="1"/>
    </row>
    <row r="578" spans="1:3" ht="15.75" customHeight="1">
      <c r="A578" s="1"/>
      <c r="B578" s="13"/>
      <c r="C578" s="1"/>
    </row>
    <row r="579" spans="1:3" ht="15.75" customHeight="1">
      <c r="A579" s="1"/>
      <c r="B579" s="13"/>
      <c r="C579" s="1"/>
    </row>
    <row r="580" spans="1:3" ht="15.75" customHeight="1">
      <c r="A580" s="1"/>
      <c r="B580" s="13"/>
      <c r="C580" s="1"/>
    </row>
    <row r="581" spans="1:3" ht="15.75" customHeight="1">
      <c r="A581" s="1"/>
      <c r="B581" s="13"/>
      <c r="C581" s="1"/>
    </row>
    <row r="582" spans="1:3" ht="15.75" customHeight="1">
      <c r="A582" s="1"/>
      <c r="B582" s="13"/>
      <c r="C582" s="1"/>
    </row>
    <row r="583" spans="1:3" ht="15.75" customHeight="1">
      <c r="A583" s="1"/>
      <c r="B583" s="13"/>
      <c r="C583" s="1"/>
    </row>
    <row r="584" spans="1:3" ht="15.75" customHeight="1">
      <c r="A584" s="1"/>
      <c r="B584" s="13"/>
      <c r="C584" s="1"/>
    </row>
    <row r="585" spans="1:3" ht="15.75" customHeight="1">
      <c r="A585" s="1"/>
      <c r="B585" s="13"/>
      <c r="C585" s="1"/>
    </row>
    <row r="586" spans="1:3" ht="15.75" customHeight="1">
      <c r="A586" s="1"/>
      <c r="B586" s="13"/>
      <c r="C586" s="1"/>
    </row>
    <row r="587" spans="1:3" ht="15.75" customHeight="1">
      <c r="A587" s="1"/>
      <c r="B587" s="13"/>
      <c r="C587" s="1"/>
    </row>
    <row r="588" spans="1:3" ht="15.75" customHeight="1">
      <c r="A588" s="1"/>
      <c r="B588" s="13"/>
      <c r="C588" s="1"/>
    </row>
    <row r="589" spans="1:3" ht="15.75" customHeight="1">
      <c r="A589" s="1"/>
      <c r="B589" s="13"/>
      <c r="C589" s="1"/>
    </row>
    <row r="590" spans="1:3" ht="15.75" customHeight="1">
      <c r="A590" s="1"/>
      <c r="B590" s="13"/>
      <c r="C590" s="1"/>
    </row>
    <row r="591" spans="1:3" ht="15.75" customHeight="1">
      <c r="A591" s="1"/>
      <c r="B591" s="13"/>
      <c r="C591" s="1"/>
    </row>
    <row r="592" spans="1:3" ht="15.75" customHeight="1">
      <c r="A592" s="1"/>
      <c r="B592" s="13"/>
      <c r="C592" s="1"/>
    </row>
    <row r="593" spans="1:3" ht="15.75" customHeight="1">
      <c r="A593" s="1"/>
      <c r="B593" s="13"/>
      <c r="C593" s="1"/>
    </row>
    <row r="594" spans="1:3" ht="15.75" customHeight="1">
      <c r="A594" s="1"/>
      <c r="B594" s="13"/>
      <c r="C594" s="1"/>
    </row>
    <row r="595" spans="1:3" ht="15.75" customHeight="1">
      <c r="A595" s="1"/>
      <c r="B595" s="13"/>
      <c r="C595" s="1"/>
    </row>
    <row r="596" spans="1:3" ht="15.75" customHeight="1">
      <c r="A596" s="1"/>
      <c r="B596" s="13"/>
      <c r="C596" s="1"/>
    </row>
    <row r="597" spans="1:3" ht="15.75" customHeight="1">
      <c r="A597" s="1"/>
      <c r="B597" s="13"/>
      <c r="C597" s="1"/>
    </row>
    <row r="598" spans="1:3" ht="15.75" customHeight="1">
      <c r="A598" s="1"/>
      <c r="B598" s="13"/>
      <c r="C598" s="1"/>
    </row>
    <row r="599" spans="1:3" ht="15.75" customHeight="1">
      <c r="A599" s="1"/>
      <c r="B599" s="13"/>
      <c r="C599" s="1"/>
    </row>
    <row r="600" spans="1:3" ht="15.75" customHeight="1">
      <c r="A600" s="1"/>
      <c r="B600" s="13"/>
      <c r="C600" s="1"/>
    </row>
    <row r="601" spans="1:3" ht="15.75" customHeight="1">
      <c r="A601" s="1"/>
      <c r="B601" s="13"/>
      <c r="C601" s="1"/>
    </row>
    <row r="602" spans="1:3" ht="15.75" customHeight="1">
      <c r="A602" s="1"/>
      <c r="B602" s="13"/>
      <c r="C602" s="1"/>
    </row>
    <row r="603" spans="1:3" ht="15.75" customHeight="1">
      <c r="A603" s="1"/>
      <c r="B603" s="13"/>
      <c r="C603" s="1"/>
    </row>
    <row r="604" spans="1:3" ht="15.75" customHeight="1">
      <c r="A604" s="1"/>
      <c r="B604" s="13"/>
      <c r="C604" s="1"/>
    </row>
    <row r="605" spans="1:3" ht="15.75" customHeight="1">
      <c r="A605" s="1"/>
      <c r="B605" s="13"/>
      <c r="C605" s="1"/>
    </row>
    <row r="606" spans="1:3" ht="15.75" customHeight="1">
      <c r="A606" s="1"/>
      <c r="B606" s="13"/>
      <c r="C606" s="1"/>
    </row>
    <row r="607" spans="1:3" ht="15.75" customHeight="1">
      <c r="A607" s="1"/>
      <c r="B607" s="13"/>
      <c r="C607" s="1"/>
    </row>
    <row r="608" spans="1:3" ht="15.75" customHeight="1">
      <c r="A608" s="1"/>
      <c r="B608" s="13"/>
      <c r="C608" s="1"/>
    </row>
    <row r="609" spans="1:3" ht="15.75" customHeight="1">
      <c r="A609" s="1"/>
      <c r="B609" s="13"/>
      <c r="C609" s="1"/>
    </row>
    <row r="610" spans="1:3" ht="15.75" customHeight="1">
      <c r="A610" s="1"/>
      <c r="B610" s="13"/>
      <c r="C610" s="1"/>
    </row>
    <row r="611" spans="1:3" ht="15.75" customHeight="1">
      <c r="A611" s="1"/>
      <c r="B611" s="13"/>
      <c r="C611" s="1"/>
    </row>
    <row r="612" spans="1:3" ht="15.75" customHeight="1">
      <c r="A612" s="1"/>
      <c r="B612" s="13"/>
      <c r="C612" s="1"/>
    </row>
    <row r="613" spans="1:3" ht="15.75" customHeight="1">
      <c r="A613" s="1"/>
      <c r="B613" s="13"/>
      <c r="C613" s="1"/>
    </row>
    <row r="614" spans="1:3" ht="15.75" customHeight="1">
      <c r="A614" s="1"/>
      <c r="B614" s="13"/>
      <c r="C614" s="1"/>
    </row>
    <row r="615" spans="1:3" ht="15.75" customHeight="1">
      <c r="A615" s="1"/>
      <c r="B615" s="13"/>
      <c r="C615" s="1"/>
    </row>
    <row r="616" spans="1:3" ht="15.75" customHeight="1">
      <c r="A616" s="1"/>
      <c r="B616" s="13"/>
      <c r="C616" s="1"/>
    </row>
    <row r="617" spans="1:3" ht="15.75" customHeight="1">
      <c r="A617" s="1"/>
      <c r="B617" s="13"/>
      <c r="C617" s="1"/>
    </row>
    <row r="618" spans="1:3" ht="15.75" customHeight="1">
      <c r="A618" s="1"/>
      <c r="B618" s="13"/>
      <c r="C618" s="1"/>
    </row>
    <row r="619" spans="1:3" ht="15.75" customHeight="1">
      <c r="A619" s="1"/>
      <c r="B619" s="13"/>
      <c r="C619" s="1"/>
    </row>
    <row r="620" spans="1:3" ht="15.75" customHeight="1">
      <c r="A620" s="1"/>
      <c r="B620" s="13"/>
      <c r="C620" s="1"/>
    </row>
    <row r="621" spans="1:3" ht="15.75" customHeight="1">
      <c r="A621" s="1"/>
      <c r="B621" s="13"/>
      <c r="C621" s="1"/>
    </row>
    <row r="622" spans="1:3" ht="15.75" customHeight="1">
      <c r="A622" s="1"/>
      <c r="B622" s="13"/>
      <c r="C622" s="1"/>
    </row>
    <row r="623" spans="1:3" ht="15.75" customHeight="1">
      <c r="A623" s="1"/>
      <c r="B623" s="13"/>
      <c r="C623" s="1"/>
    </row>
    <row r="624" spans="1:3" ht="15.75" customHeight="1">
      <c r="A624" s="1"/>
      <c r="B624" s="13"/>
      <c r="C624" s="1"/>
    </row>
    <row r="625" spans="1:3" ht="15.75" customHeight="1">
      <c r="A625" s="1"/>
      <c r="B625" s="13"/>
      <c r="C625" s="1"/>
    </row>
    <row r="626" spans="1:3" ht="15.75" customHeight="1">
      <c r="A626" s="1"/>
      <c r="B626" s="13"/>
      <c r="C626" s="1"/>
    </row>
    <row r="627" spans="1:3" ht="15.75" customHeight="1">
      <c r="A627" s="1"/>
      <c r="B627" s="13"/>
      <c r="C627" s="1"/>
    </row>
    <row r="628" spans="1:3" ht="15.75" customHeight="1">
      <c r="A628" s="1"/>
      <c r="B628" s="13"/>
      <c r="C628" s="1"/>
    </row>
    <row r="629" spans="1:3" ht="15.75" customHeight="1">
      <c r="A629" s="1"/>
      <c r="B629" s="13"/>
      <c r="C629" s="1"/>
    </row>
    <row r="630" spans="1:3" ht="15.75" customHeight="1">
      <c r="A630" s="1"/>
      <c r="B630" s="13"/>
      <c r="C630" s="1"/>
    </row>
    <row r="631" spans="1:3" ht="15.75" customHeight="1">
      <c r="A631" s="1"/>
      <c r="B631" s="13"/>
      <c r="C631" s="1"/>
    </row>
    <row r="632" spans="1:3" ht="15.75" customHeight="1">
      <c r="A632" s="1"/>
      <c r="B632" s="13"/>
      <c r="C632" s="1"/>
    </row>
    <row r="633" spans="1:3" ht="15.75" customHeight="1">
      <c r="A633" s="1"/>
      <c r="B633" s="13"/>
      <c r="C633" s="1"/>
    </row>
    <row r="634" spans="1:3" ht="15.75" customHeight="1">
      <c r="A634" s="1"/>
      <c r="B634" s="13"/>
      <c r="C634" s="1"/>
    </row>
    <row r="635" spans="1:3" ht="15.75" customHeight="1">
      <c r="A635" s="1"/>
      <c r="B635" s="13"/>
      <c r="C635" s="1"/>
    </row>
    <row r="636" spans="1:3" ht="15.75" customHeight="1">
      <c r="A636" s="1"/>
      <c r="B636" s="13"/>
      <c r="C636" s="1"/>
    </row>
    <row r="637" spans="1:3" ht="15.75" customHeight="1">
      <c r="A637" s="1"/>
      <c r="B637" s="13"/>
      <c r="C637" s="1"/>
    </row>
    <row r="638" spans="1:3" ht="15.75" customHeight="1">
      <c r="A638" s="1"/>
      <c r="B638" s="13"/>
      <c r="C638" s="1"/>
    </row>
    <row r="639" spans="1:3" ht="15.75" customHeight="1">
      <c r="A639" s="1"/>
      <c r="B639" s="13"/>
      <c r="C639" s="1"/>
    </row>
    <row r="640" spans="1:3" ht="15.75" customHeight="1">
      <c r="A640" s="1"/>
      <c r="B640" s="13"/>
      <c r="C640" s="1"/>
    </row>
    <row r="641" spans="1:3" ht="15.75" customHeight="1">
      <c r="A641" s="1"/>
      <c r="B641" s="13"/>
      <c r="C641" s="1"/>
    </row>
    <row r="642" spans="1:3" ht="15.75" customHeight="1">
      <c r="A642" s="1"/>
      <c r="B642" s="13"/>
      <c r="C642" s="1"/>
    </row>
    <row r="643" spans="1:3" ht="15.75" customHeight="1">
      <c r="A643" s="1"/>
      <c r="B643" s="13"/>
      <c r="C643" s="1"/>
    </row>
    <row r="644" spans="1:3" ht="15.75" customHeight="1">
      <c r="A644" s="1"/>
      <c r="B644" s="13"/>
      <c r="C644" s="1"/>
    </row>
    <row r="645" spans="1:3" ht="15.75" customHeight="1">
      <c r="A645" s="1"/>
      <c r="B645" s="13"/>
      <c r="C645" s="1"/>
    </row>
    <row r="646" spans="1:3" ht="15.75" customHeight="1">
      <c r="A646" s="1"/>
      <c r="B646" s="13"/>
      <c r="C646" s="1"/>
    </row>
    <row r="647" spans="1:3" ht="15.75" customHeight="1">
      <c r="A647" s="1"/>
      <c r="B647" s="13"/>
      <c r="C647" s="1"/>
    </row>
    <row r="648" spans="1:3" ht="15.75" customHeight="1">
      <c r="A648" s="1"/>
      <c r="B648" s="13"/>
      <c r="C648" s="1"/>
    </row>
    <row r="649" spans="1:3" ht="15.75" customHeight="1">
      <c r="A649" s="1"/>
      <c r="B649" s="13"/>
      <c r="C649" s="1"/>
    </row>
    <row r="650" spans="1:3" ht="15.75" customHeight="1">
      <c r="A650" s="1"/>
      <c r="B650" s="13"/>
      <c r="C650" s="1"/>
    </row>
    <row r="651" spans="1:3" ht="15.75" customHeight="1">
      <c r="A651" s="1"/>
      <c r="B651" s="13"/>
      <c r="C651" s="1"/>
    </row>
    <row r="652" spans="1:3" ht="15.75" customHeight="1">
      <c r="A652" s="1"/>
      <c r="B652" s="13"/>
      <c r="C652" s="1"/>
    </row>
    <row r="653" spans="1:3" ht="15.75" customHeight="1">
      <c r="A653" s="1"/>
      <c r="B653" s="13"/>
      <c r="C653" s="1"/>
    </row>
    <row r="654" spans="1:3" ht="15.75" customHeight="1">
      <c r="A654" s="1"/>
      <c r="B654" s="13"/>
      <c r="C654" s="1"/>
    </row>
    <row r="655" spans="1:3" ht="15.75" customHeight="1">
      <c r="A655" s="1"/>
      <c r="B655" s="13"/>
      <c r="C655" s="1"/>
    </row>
    <row r="656" spans="1:3" ht="15.75" customHeight="1">
      <c r="A656" s="1"/>
      <c r="B656" s="13"/>
      <c r="C656" s="1"/>
    </row>
    <row r="657" spans="1:3" ht="15.75" customHeight="1">
      <c r="A657" s="1"/>
      <c r="B657" s="13"/>
      <c r="C657" s="1"/>
    </row>
    <row r="658" spans="1:3" ht="15.75" customHeight="1">
      <c r="A658" s="1"/>
      <c r="B658" s="13"/>
      <c r="C658" s="1"/>
    </row>
    <row r="659" spans="1:3" ht="15.75" customHeight="1">
      <c r="A659" s="1"/>
      <c r="B659" s="13"/>
      <c r="C659" s="1"/>
    </row>
    <row r="660" spans="1:3" ht="15.75" customHeight="1">
      <c r="A660" s="1"/>
      <c r="B660" s="13"/>
      <c r="C660" s="1"/>
    </row>
    <row r="661" spans="1:3" ht="15.75" customHeight="1">
      <c r="A661" s="1"/>
      <c r="B661" s="13"/>
      <c r="C661" s="1"/>
    </row>
    <row r="662" spans="1:3" ht="15.75" customHeight="1">
      <c r="A662" s="1"/>
      <c r="B662" s="13"/>
      <c r="C662" s="1"/>
    </row>
    <row r="663" spans="1:3" ht="15.75" customHeight="1">
      <c r="A663" s="1"/>
      <c r="B663" s="13"/>
      <c r="C663" s="1"/>
    </row>
    <row r="664" spans="1:3" ht="15.75" customHeight="1">
      <c r="A664" s="1"/>
      <c r="B664" s="13"/>
      <c r="C664" s="1"/>
    </row>
    <row r="665" spans="1:3" ht="15.75" customHeight="1">
      <c r="A665" s="1"/>
      <c r="B665" s="13"/>
      <c r="C665" s="1"/>
    </row>
    <row r="666" spans="1:3" ht="15.75" customHeight="1">
      <c r="A666" s="1"/>
      <c r="B666" s="13"/>
      <c r="C666" s="1"/>
    </row>
    <row r="667" spans="1:3" ht="15.75" customHeight="1">
      <c r="A667" s="1"/>
      <c r="B667" s="13"/>
      <c r="C667" s="1"/>
    </row>
    <row r="668" spans="1:3" ht="15.75" customHeight="1">
      <c r="A668" s="1"/>
      <c r="B668" s="13"/>
      <c r="C668" s="1"/>
    </row>
    <row r="669" spans="1:3" ht="15.75" customHeight="1">
      <c r="A669" s="1"/>
      <c r="B669" s="13"/>
      <c r="C669" s="1"/>
    </row>
    <row r="670" spans="1:3" ht="15.75" customHeight="1">
      <c r="A670" s="1"/>
      <c r="B670" s="13"/>
      <c r="C670" s="1"/>
    </row>
    <row r="671" spans="1:3" ht="15.75" customHeight="1">
      <c r="A671" s="1"/>
      <c r="B671" s="13"/>
      <c r="C671" s="1"/>
    </row>
    <row r="672" spans="1:3" ht="15.75" customHeight="1">
      <c r="A672" s="1"/>
      <c r="B672" s="13"/>
      <c r="C672" s="1"/>
    </row>
    <row r="673" spans="1:3" ht="15.75" customHeight="1">
      <c r="A673" s="1"/>
      <c r="B673" s="13"/>
      <c r="C673" s="1"/>
    </row>
    <row r="674" spans="1:3" ht="15.75" customHeight="1">
      <c r="A674" s="1"/>
      <c r="B674" s="13"/>
      <c r="C674" s="1"/>
    </row>
    <row r="675" spans="1:3" ht="15.75" customHeight="1">
      <c r="A675" s="1"/>
      <c r="B675" s="13"/>
      <c r="C675" s="1"/>
    </row>
    <row r="676" spans="1:3" ht="15.75" customHeight="1">
      <c r="A676" s="1"/>
      <c r="B676" s="13"/>
      <c r="C676" s="1"/>
    </row>
    <row r="677" spans="1:3" ht="15.75" customHeight="1">
      <c r="A677" s="1"/>
      <c r="B677" s="13"/>
      <c r="C677" s="1"/>
    </row>
    <row r="678" spans="1:3" ht="15.75" customHeight="1">
      <c r="A678" s="1"/>
      <c r="B678" s="13"/>
      <c r="C678" s="1"/>
    </row>
    <row r="679" spans="1:3" ht="15.75" customHeight="1">
      <c r="A679" s="1"/>
      <c r="B679" s="13"/>
      <c r="C679" s="1"/>
    </row>
    <row r="680" spans="1:3" ht="15.75" customHeight="1">
      <c r="A680" s="1"/>
      <c r="B680" s="13"/>
      <c r="C680" s="1"/>
    </row>
    <row r="681" spans="1:3" ht="15.75" customHeight="1">
      <c r="A681" s="1"/>
      <c r="B681" s="13"/>
      <c r="C681" s="1"/>
    </row>
    <row r="682" spans="1:3" ht="15.75" customHeight="1">
      <c r="A682" s="1"/>
      <c r="B682" s="13"/>
      <c r="C682" s="1"/>
    </row>
    <row r="683" spans="1:3" ht="15.75" customHeight="1">
      <c r="A683" s="1"/>
      <c r="B683" s="13"/>
      <c r="C683" s="1"/>
    </row>
    <row r="684" spans="1:3" ht="15.75" customHeight="1">
      <c r="A684" s="1"/>
      <c r="B684" s="13"/>
      <c r="C684" s="1"/>
    </row>
    <row r="685" spans="1:3" ht="15.75" customHeight="1">
      <c r="A685" s="1"/>
      <c r="B685" s="13"/>
      <c r="C685" s="1"/>
    </row>
    <row r="686" spans="1:3" ht="15.75" customHeight="1">
      <c r="A686" s="1"/>
      <c r="B686" s="13"/>
      <c r="C686" s="1"/>
    </row>
    <row r="687" spans="1:3" ht="15.75" customHeight="1">
      <c r="A687" s="1"/>
      <c r="B687" s="13"/>
      <c r="C687" s="1"/>
    </row>
    <row r="688" spans="1:3" ht="15.75" customHeight="1">
      <c r="A688" s="1"/>
      <c r="B688" s="13"/>
      <c r="C688" s="1"/>
    </row>
    <row r="689" spans="1:3" ht="15.75" customHeight="1">
      <c r="A689" s="1"/>
      <c r="B689" s="13"/>
      <c r="C689" s="1"/>
    </row>
    <row r="690" spans="1:3" ht="15.75" customHeight="1">
      <c r="A690" s="1"/>
      <c r="B690" s="13"/>
      <c r="C690" s="1"/>
    </row>
    <row r="691" spans="1:3" ht="15.75" customHeight="1">
      <c r="A691" s="1"/>
      <c r="B691" s="13"/>
      <c r="C691" s="1"/>
    </row>
    <row r="692" spans="1:3" ht="15.75" customHeight="1">
      <c r="A692" s="1"/>
      <c r="B692" s="13"/>
      <c r="C692" s="1"/>
    </row>
    <row r="693" spans="1:3" ht="15.75" customHeight="1">
      <c r="A693" s="1"/>
      <c r="B693" s="13"/>
      <c r="C693" s="1"/>
    </row>
    <row r="694" spans="1:3" ht="15.75" customHeight="1">
      <c r="A694" s="1"/>
      <c r="B694" s="13"/>
      <c r="C694" s="1"/>
    </row>
    <row r="695" spans="1:3" ht="15.75" customHeight="1">
      <c r="A695" s="1"/>
      <c r="B695" s="13"/>
      <c r="C695" s="1"/>
    </row>
    <row r="696" spans="1:3" ht="15.75" customHeight="1">
      <c r="A696" s="1"/>
      <c r="B696" s="13"/>
      <c r="C696" s="1"/>
    </row>
    <row r="697" spans="1:3" ht="15.75" customHeight="1">
      <c r="A697" s="1"/>
      <c r="B697" s="13"/>
      <c r="C697" s="1"/>
    </row>
    <row r="698" spans="1:3" ht="15.75" customHeight="1">
      <c r="A698" s="1"/>
      <c r="B698" s="13"/>
      <c r="C698" s="1"/>
    </row>
    <row r="699" spans="1:3" ht="15.75" customHeight="1">
      <c r="A699" s="1"/>
      <c r="B699" s="13"/>
      <c r="C699" s="1"/>
    </row>
    <row r="700" spans="1:3" ht="15.75" customHeight="1">
      <c r="A700" s="1"/>
      <c r="B700" s="13"/>
      <c r="C700" s="1"/>
    </row>
    <row r="701" spans="1:3" ht="15.75" customHeight="1">
      <c r="A701" s="1"/>
      <c r="B701" s="13"/>
      <c r="C701" s="1"/>
    </row>
    <row r="702" spans="1:3" ht="15.75" customHeight="1">
      <c r="A702" s="1"/>
      <c r="B702" s="13"/>
      <c r="C702" s="1"/>
    </row>
    <row r="703" spans="1:3" ht="15.75" customHeight="1">
      <c r="A703" s="1"/>
      <c r="B703" s="13"/>
      <c r="C703" s="1"/>
    </row>
    <row r="704" spans="1:3" ht="15.75" customHeight="1">
      <c r="A704" s="1"/>
      <c r="B704" s="13"/>
      <c r="C704" s="1"/>
    </row>
    <row r="705" spans="1:3" ht="15.75" customHeight="1">
      <c r="A705" s="1"/>
      <c r="B705" s="13"/>
      <c r="C705" s="1"/>
    </row>
    <row r="706" spans="1:3" ht="15.75" customHeight="1">
      <c r="A706" s="1"/>
      <c r="B706" s="13"/>
      <c r="C706" s="1"/>
    </row>
    <row r="707" spans="1:3" ht="15.75" customHeight="1">
      <c r="A707" s="1"/>
      <c r="B707" s="13"/>
      <c r="C707" s="1"/>
    </row>
    <row r="708" spans="1:3" ht="15.75" customHeight="1">
      <c r="A708" s="1"/>
      <c r="B708" s="13"/>
      <c r="C708" s="1"/>
    </row>
    <row r="709" spans="1:3" ht="15.75" customHeight="1">
      <c r="A709" s="1"/>
      <c r="B709" s="13"/>
      <c r="C709" s="1"/>
    </row>
    <row r="710" spans="1:3" ht="15.75" customHeight="1">
      <c r="A710" s="1"/>
      <c r="B710" s="13"/>
      <c r="C710" s="1"/>
    </row>
    <row r="711" spans="1:3" ht="15.75" customHeight="1">
      <c r="A711" s="1"/>
      <c r="B711" s="13"/>
      <c r="C711" s="1"/>
    </row>
    <row r="712" spans="1:3" ht="15.75" customHeight="1">
      <c r="A712" s="1"/>
      <c r="B712" s="13"/>
      <c r="C712" s="1"/>
    </row>
    <row r="713" spans="1:3" ht="15.75" customHeight="1">
      <c r="A713" s="1"/>
      <c r="B713" s="13"/>
      <c r="C713" s="1"/>
    </row>
    <row r="714" spans="1:3" ht="15.75" customHeight="1">
      <c r="A714" s="1"/>
      <c r="B714" s="13"/>
      <c r="C714" s="1"/>
    </row>
    <row r="715" spans="1:3" ht="15.75" customHeight="1">
      <c r="A715" s="1"/>
      <c r="B715" s="13"/>
      <c r="C715" s="1"/>
    </row>
    <row r="716" spans="1:3" ht="15.75" customHeight="1">
      <c r="A716" s="1"/>
      <c r="B716" s="13"/>
      <c r="C716" s="1"/>
    </row>
    <row r="717" spans="1:3" ht="15.75" customHeight="1">
      <c r="A717" s="1"/>
      <c r="B717" s="13"/>
      <c r="C717" s="1"/>
    </row>
    <row r="718" spans="1:3" ht="15.75" customHeight="1">
      <c r="A718" s="1"/>
      <c r="B718" s="13"/>
      <c r="C718" s="1"/>
    </row>
    <row r="719" spans="1:3" ht="15.75" customHeight="1">
      <c r="A719" s="1"/>
      <c r="B719" s="13"/>
      <c r="C719" s="1"/>
    </row>
    <row r="720" spans="1:3" ht="15.75" customHeight="1">
      <c r="A720" s="1"/>
      <c r="B720" s="13"/>
      <c r="C720" s="1"/>
    </row>
    <row r="721" spans="1:3" ht="15.75" customHeight="1">
      <c r="A721" s="1"/>
      <c r="B721" s="13"/>
      <c r="C721" s="1"/>
    </row>
    <row r="722" spans="1:3" ht="15.75" customHeight="1">
      <c r="A722" s="1"/>
      <c r="B722" s="13"/>
      <c r="C722" s="1"/>
    </row>
    <row r="723" spans="1:3" ht="15.75" customHeight="1">
      <c r="A723" s="1"/>
      <c r="B723" s="13"/>
      <c r="C723" s="1"/>
    </row>
    <row r="724" spans="1:3" ht="15.75" customHeight="1">
      <c r="A724" s="1"/>
      <c r="B724" s="13"/>
      <c r="C724" s="1"/>
    </row>
    <row r="725" spans="1:3" ht="15.75" customHeight="1">
      <c r="A725" s="1"/>
      <c r="B725" s="13"/>
      <c r="C725" s="1"/>
    </row>
    <row r="726" spans="1:3" ht="15.75" customHeight="1">
      <c r="A726" s="1"/>
      <c r="B726" s="13"/>
      <c r="C726" s="1"/>
    </row>
    <row r="727" spans="1:3" ht="15.75" customHeight="1">
      <c r="A727" s="1"/>
      <c r="B727" s="13"/>
      <c r="C727" s="1"/>
    </row>
    <row r="728" spans="1:3" ht="15.75" customHeight="1">
      <c r="A728" s="1"/>
      <c r="B728" s="13"/>
      <c r="C728" s="1"/>
    </row>
    <row r="729" spans="1:3" ht="15.75" customHeight="1">
      <c r="A729" s="1"/>
      <c r="B729" s="13"/>
      <c r="C729" s="1"/>
    </row>
    <row r="730" spans="1:3" ht="15.75" customHeight="1">
      <c r="A730" s="1"/>
      <c r="B730" s="13"/>
      <c r="C730" s="1"/>
    </row>
    <row r="731" spans="1:3" ht="15.75" customHeight="1">
      <c r="A731" s="1"/>
      <c r="B731" s="13"/>
      <c r="C731" s="1"/>
    </row>
    <row r="732" spans="1:3" ht="15.75" customHeight="1">
      <c r="A732" s="1"/>
      <c r="B732" s="13"/>
      <c r="C732" s="1"/>
    </row>
    <row r="733" spans="1:3" ht="15.75" customHeight="1">
      <c r="A733" s="1"/>
      <c r="B733" s="13"/>
      <c r="C733" s="1"/>
    </row>
    <row r="734" spans="1:3" ht="15.75" customHeight="1">
      <c r="A734" s="1"/>
      <c r="B734" s="13"/>
      <c r="C734" s="1"/>
    </row>
    <row r="735" spans="1:3" ht="15.75" customHeight="1">
      <c r="A735" s="1"/>
      <c r="B735" s="13"/>
      <c r="C735" s="1"/>
    </row>
    <row r="736" spans="1:3" ht="15.75" customHeight="1">
      <c r="A736" s="1"/>
      <c r="B736" s="13"/>
      <c r="C736" s="1"/>
    </row>
    <row r="737" spans="1:3" ht="15.75" customHeight="1">
      <c r="A737" s="1"/>
      <c r="B737" s="13"/>
      <c r="C737" s="1"/>
    </row>
    <row r="738" spans="1:3" ht="15.75" customHeight="1">
      <c r="A738" s="1"/>
      <c r="B738" s="13"/>
      <c r="C738" s="1"/>
    </row>
    <row r="739" spans="1:3" ht="15.75" customHeight="1">
      <c r="A739" s="1"/>
      <c r="B739" s="13"/>
      <c r="C739" s="1"/>
    </row>
    <row r="740" spans="1:3" ht="15.75" customHeight="1">
      <c r="A740" s="1"/>
      <c r="B740" s="13"/>
      <c r="C740" s="1"/>
    </row>
    <row r="741" spans="1:3" ht="15.75" customHeight="1">
      <c r="A741" s="1"/>
      <c r="B741" s="13"/>
      <c r="C741" s="1"/>
    </row>
    <row r="742" spans="1:3" ht="15.75" customHeight="1">
      <c r="A742" s="1"/>
      <c r="B742" s="13"/>
      <c r="C742" s="1"/>
    </row>
    <row r="743" spans="1:3" ht="15.75" customHeight="1">
      <c r="A743" s="1"/>
      <c r="B743" s="13"/>
      <c r="C743" s="1"/>
    </row>
    <row r="744" spans="1:3" ht="15.75" customHeight="1">
      <c r="A744" s="1"/>
      <c r="B744" s="13"/>
      <c r="C744" s="1"/>
    </row>
    <row r="745" spans="1:3" ht="15.75" customHeight="1">
      <c r="A745" s="1"/>
      <c r="B745" s="13"/>
      <c r="C745" s="1"/>
    </row>
    <row r="746" spans="1:3" ht="15.75" customHeight="1">
      <c r="A746" s="1"/>
      <c r="B746" s="13"/>
      <c r="C746" s="1"/>
    </row>
    <row r="747" spans="1:3" ht="15.75" customHeight="1">
      <c r="A747" s="1"/>
      <c r="B747" s="13"/>
      <c r="C747" s="1"/>
    </row>
    <row r="748" spans="1:3" ht="15.75" customHeight="1">
      <c r="A748" s="1"/>
      <c r="B748" s="13"/>
      <c r="C748" s="1"/>
    </row>
    <row r="749" spans="1:3" ht="15.75" customHeight="1">
      <c r="A749" s="1"/>
      <c r="B749" s="13"/>
      <c r="C749" s="1"/>
    </row>
    <row r="750" spans="1:3" ht="15.75" customHeight="1">
      <c r="A750" s="1"/>
      <c r="B750" s="13"/>
      <c r="C750" s="1"/>
    </row>
    <row r="751" spans="1:3" ht="15.75" customHeight="1">
      <c r="A751" s="1"/>
      <c r="B751" s="13"/>
      <c r="C751" s="1"/>
    </row>
    <row r="752" spans="1:3" ht="15.75" customHeight="1">
      <c r="A752" s="1"/>
      <c r="B752" s="13"/>
      <c r="C752" s="1"/>
    </row>
    <row r="753" spans="1:3" ht="15.75" customHeight="1">
      <c r="A753" s="1"/>
      <c r="B753" s="13"/>
      <c r="C753" s="1"/>
    </row>
    <row r="754" spans="1:3" ht="15.75" customHeight="1">
      <c r="A754" s="1"/>
      <c r="B754" s="13"/>
      <c r="C754" s="1"/>
    </row>
    <row r="755" spans="1:3" ht="15.75" customHeight="1">
      <c r="A755" s="1"/>
      <c r="B755" s="13"/>
      <c r="C755" s="1"/>
    </row>
    <row r="756" spans="1:3" ht="15.75" customHeight="1">
      <c r="A756" s="1"/>
      <c r="B756" s="13"/>
      <c r="C756" s="1"/>
    </row>
    <row r="757" spans="1:3" ht="15.75" customHeight="1">
      <c r="A757" s="1"/>
      <c r="B757" s="13"/>
      <c r="C757" s="1"/>
    </row>
    <row r="758" spans="1:3" ht="15.75" customHeight="1">
      <c r="A758" s="1"/>
      <c r="B758" s="13"/>
      <c r="C758" s="1"/>
    </row>
    <row r="759" spans="1:3" ht="15.75" customHeight="1">
      <c r="A759" s="1"/>
      <c r="B759" s="13"/>
      <c r="C759" s="1"/>
    </row>
    <row r="760" spans="1:3" ht="15.75" customHeight="1">
      <c r="A760" s="1"/>
      <c r="B760" s="13"/>
      <c r="C760" s="1"/>
    </row>
    <row r="761" spans="1:3" ht="15.75" customHeight="1">
      <c r="A761" s="1"/>
      <c r="B761" s="13"/>
      <c r="C761" s="1"/>
    </row>
    <row r="762" spans="1:3" ht="15.75" customHeight="1">
      <c r="A762" s="1"/>
      <c r="B762" s="13"/>
      <c r="C762" s="1"/>
    </row>
    <row r="763" spans="1:3" ht="15.75" customHeight="1">
      <c r="A763" s="1"/>
      <c r="B763" s="13"/>
      <c r="C763" s="1"/>
    </row>
    <row r="764" spans="1:3" ht="15.75" customHeight="1">
      <c r="A764" s="1"/>
      <c r="B764" s="13"/>
      <c r="C764" s="1"/>
    </row>
    <row r="765" spans="1:3" ht="15.75" customHeight="1">
      <c r="A765" s="1"/>
      <c r="B765" s="13"/>
      <c r="C765" s="1"/>
    </row>
    <row r="766" spans="1:3" ht="15.75" customHeight="1">
      <c r="A766" s="1"/>
      <c r="B766" s="13"/>
      <c r="C766" s="1"/>
    </row>
    <row r="767" spans="1:3" ht="15.75" customHeight="1">
      <c r="A767" s="1"/>
      <c r="B767" s="13"/>
      <c r="C767" s="1"/>
    </row>
    <row r="768" spans="1:3" ht="15.75" customHeight="1">
      <c r="A768" s="1"/>
      <c r="B768" s="13"/>
      <c r="C768" s="1"/>
    </row>
    <row r="769" spans="1:3" ht="15.75" customHeight="1">
      <c r="A769" s="1"/>
      <c r="B769" s="13"/>
      <c r="C769" s="1"/>
    </row>
    <row r="770" spans="1:3" ht="15.75" customHeight="1">
      <c r="A770" s="1"/>
      <c r="B770" s="13"/>
      <c r="C770" s="1"/>
    </row>
    <row r="771" spans="1:3" ht="15.75" customHeight="1">
      <c r="A771" s="1"/>
      <c r="B771" s="13"/>
      <c r="C771" s="1"/>
    </row>
    <row r="772" spans="1:3" ht="15.75" customHeight="1">
      <c r="A772" s="1"/>
      <c r="B772" s="13"/>
      <c r="C772" s="1"/>
    </row>
    <row r="773" spans="1:3" ht="15.75" customHeight="1">
      <c r="A773" s="1"/>
      <c r="B773" s="13"/>
      <c r="C773" s="1"/>
    </row>
    <row r="774" spans="1:3" ht="15.75" customHeight="1">
      <c r="A774" s="1"/>
      <c r="B774" s="13"/>
      <c r="C774" s="1"/>
    </row>
    <row r="775" spans="1:3" ht="15.75" customHeight="1">
      <c r="A775" s="1"/>
      <c r="B775" s="13"/>
      <c r="C775" s="1"/>
    </row>
    <row r="776" spans="1:3" ht="15.75" customHeight="1">
      <c r="A776" s="1"/>
      <c r="B776" s="13"/>
      <c r="C776" s="1"/>
    </row>
    <row r="777" spans="1:3" ht="15.75" customHeight="1">
      <c r="A777" s="1"/>
      <c r="B777" s="13"/>
      <c r="C777" s="1"/>
    </row>
    <row r="778" spans="1:3" ht="15.75" customHeight="1">
      <c r="A778" s="1"/>
      <c r="B778" s="13"/>
      <c r="C778" s="1"/>
    </row>
    <row r="779" spans="1:3" ht="15.75" customHeight="1">
      <c r="A779" s="1"/>
      <c r="B779" s="13"/>
      <c r="C779" s="1"/>
    </row>
    <row r="780" spans="1:3" ht="15.75" customHeight="1">
      <c r="A780" s="1"/>
      <c r="B780" s="13"/>
      <c r="C780" s="1"/>
    </row>
    <row r="781" spans="1:3" ht="15.75" customHeight="1">
      <c r="A781" s="1"/>
      <c r="B781" s="13"/>
      <c r="C781" s="1"/>
    </row>
    <row r="782" spans="1:3" ht="15.75" customHeight="1">
      <c r="A782" s="1"/>
      <c r="B782" s="13"/>
      <c r="C782" s="1"/>
    </row>
    <row r="783" spans="1:3" ht="15.75" customHeight="1">
      <c r="A783" s="1"/>
      <c r="B783" s="13"/>
      <c r="C783" s="1"/>
    </row>
    <row r="784" spans="1:3" ht="15.75" customHeight="1">
      <c r="A784" s="1"/>
      <c r="B784" s="13"/>
      <c r="C784" s="1"/>
    </row>
    <row r="785" spans="1:3" ht="15.75" customHeight="1">
      <c r="A785" s="1"/>
      <c r="B785" s="13"/>
      <c r="C785" s="1"/>
    </row>
    <row r="786" spans="1:3" ht="15.75" customHeight="1">
      <c r="A786" s="1"/>
      <c r="B786" s="13"/>
      <c r="C786" s="1"/>
    </row>
    <row r="787" spans="1:3" ht="15.75" customHeight="1">
      <c r="A787" s="1"/>
      <c r="B787" s="13"/>
      <c r="C787" s="1"/>
    </row>
    <row r="788" spans="1:3" ht="15.75" customHeight="1">
      <c r="A788" s="1"/>
      <c r="B788" s="13"/>
      <c r="C788" s="1"/>
    </row>
    <row r="789" spans="1:3" ht="15.75" customHeight="1">
      <c r="A789" s="1"/>
      <c r="B789" s="13"/>
      <c r="C789" s="1"/>
    </row>
    <row r="790" spans="1:3" ht="15.75" customHeight="1">
      <c r="A790" s="1"/>
      <c r="B790" s="13"/>
      <c r="C790" s="1"/>
    </row>
    <row r="791" spans="1:3" ht="15.75" customHeight="1">
      <c r="A791" s="1"/>
      <c r="B791" s="13"/>
      <c r="C791" s="1"/>
    </row>
    <row r="792" spans="1:3" ht="15.75" customHeight="1">
      <c r="A792" s="1"/>
      <c r="B792" s="13"/>
      <c r="C792" s="1"/>
    </row>
    <row r="793" spans="1:3" ht="15.75" customHeight="1">
      <c r="A793" s="1"/>
      <c r="B793" s="13"/>
      <c r="C793" s="1"/>
    </row>
    <row r="794" spans="1:3" ht="15.75" customHeight="1">
      <c r="A794" s="1"/>
      <c r="B794" s="13"/>
      <c r="C794" s="1"/>
    </row>
    <row r="795" spans="1:3" ht="15.75" customHeight="1">
      <c r="A795" s="1"/>
      <c r="B795" s="13"/>
      <c r="C795" s="1"/>
    </row>
    <row r="796" spans="1:3" ht="15.75" customHeight="1">
      <c r="A796" s="1"/>
      <c r="B796" s="13"/>
      <c r="C796" s="1"/>
    </row>
    <row r="797" spans="1:3" ht="15.75" customHeight="1">
      <c r="A797" s="1"/>
      <c r="B797" s="13"/>
      <c r="C797" s="1"/>
    </row>
    <row r="798" spans="1:3" ht="15.75" customHeight="1">
      <c r="A798" s="1"/>
      <c r="B798" s="13"/>
      <c r="C798" s="1"/>
    </row>
    <row r="799" spans="1:3" ht="15.75" customHeight="1">
      <c r="A799" s="1"/>
      <c r="B799" s="13"/>
      <c r="C799" s="1"/>
    </row>
    <row r="800" spans="1:3" ht="15.75" customHeight="1">
      <c r="A800" s="1"/>
      <c r="B800" s="13"/>
      <c r="C800" s="1"/>
    </row>
    <row r="801" spans="1:3" ht="15.75" customHeight="1">
      <c r="A801" s="1"/>
      <c r="B801" s="13"/>
      <c r="C801" s="1"/>
    </row>
    <row r="802" spans="1:3" ht="15.75" customHeight="1">
      <c r="A802" s="1"/>
      <c r="B802" s="13"/>
      <c r="C802" s="1"/>
    </row>
    <row r="803" spans="1:3" ht="15.75" customHeight="1">
      <c r="A803" s="1"/>
      <c r="B803" s="13"/>
      <c r="C803" s="1"/>
    </row>
    <row r="804" spans="1:3" ht="15.75" customHeight="1">
      <c r="A804" s="1"/>
      <c r="B804" s="13"/>
      <c r="C804" s="1"/>
    </row>
    <row r="805" spans="1:3" ht="15.75" customHeight="1">
      <c r="A805" s="1"/>
      <c r="B805" s="13"/>
      <c r="C805" s="1"/>
    </row>
    <row r="806" spans="1:3" ht="15.75" customHeight="1">
      <c r="A806" s="1"/>
      <c r="B806" s="13"/>
      <c r="C806" s="1"/>
    </row>
    <row r="807" spans="1:3" ht="15.75" customHeight="1">
      <c r="A807" s="1"/>
      <c r="B807" s="13"/>
      <c r="C807" s="1"/>
    </row>
    <row r="808" spans="1:3" ht="15.75" customHeight="1">
      <c r="A808" s="1"/>
      <c r="B808" s="13"/>
      <c r="C808" s="1"/>
    </row>
    <row r="809" spans="1:3" ht="15.75" customHeight="1">
      <c r="A809" s="1"/>
      <c r="B809" s="13"/>
      <c r="C809" s="1"/>
    </row>
    <row r="810" spans="1:3" ht="15.75" customHeight="1">
      <c r="A810" s="1"/>
      <c r="B810" s="13"/>
      <c r="C810" s="1"/>
    </row>
    <row r="811" spans="1:3" ht="15.75" customHeight="1">
      <c r="A811" s="1"/>
      <c r="B811" s="13"/>
      <c r="C811" s="1"/>
    </row>
    <row r="812" spans="1:3" ht="15.75" customHeight="1">
      <c r="A812" s="1"/>
      <c r="B812" s="13"/>
      <c r="C812" s="1"/>
    </row>
    <row r="813" spans="1:3" ht="15.75" customHeight="1">
      <c r="A813" s="1"/>
      <c r="B813" s="13"/>
      <c r="C813" s="1"/>
    </row>
    <row r="814" spans="1:3" ht="15.75" customHeight="1">
      <c r="A814" s="1"/>
      <c r="B814" s="13"/>
      <c r="C814" s="1"/>
    </row>
    <row r="815" spans="1:3" ht="15.75" customHeight="1">
      <c r="A815" s="1"/>
      <c r="B815" s="13"/>
      <c r="C815" s="1"/>
    </row>
    <row r="816" spans="1:3" ht="15.75" customHeight="1">
      <c r="A816" s="1"/>
      <c r="B816" s="13"/>
      <c r="C816" s="1"/>
    </row>
    <row r="817" spans="1:3" ht="15.75" customHeight="1">
      <c r="A817" s="1"/>
      <c r="B817" s="13"/>
      <c r="C817" s="1"/>
    </row>
    <row r="818" spans="1:3" ht="15.75" customHeight="1">
      <c r="A818" s="1"/>
      <c r="B818" s="13"/>
      <c r="C818" s="1"/>
    </row>
    <row r="819" spans="1:3" ht="15.75" customHeight="1">
      <c r="A819" s="1"/>
      <c r="B819" s="13"/>
      <c r="C819" s="1"/>
    </row>
    <row r="820" spans="1:3" ht="15.75" customHeight="1">
      <c r="A820" s="1"/>
      <c r="B820" s="13"/>
      <c r="C820" s="1"/>
    </row>
    <row r="821" spans="1:3" ht="15.75" customHeight="1">
      <c r="A821" s="1"/>
      <c r="B821" s="13"/>
      <c r="C821" s="1"/>
    </row>
    <row r="822" spans="1:3" ht="15.75" customHeight="1">
      <c r="A822" s="1"/>
      <c r="B822" s="13"/>
      <c r="C822" s="1"/>
    </row>
    <row r="823" spans="1:3" ht="15.75" customHeight="1">
      <c r="A823" s="1"/>
      <c r="B823" s="13"/>
      <c r="C823" s="1"/>
    </row>
    <row r="824" spans="1:3" ht="15.75" customHeight="1">
      <c r="A824" s="1"/>
      <c r="B824" s="13"/>
      <c r="C824" s="1"/>
    </row>
    <row r="825" spans="1:3" ht="15.75" customHeight="1">
      <c r="A825" s="1"/>
      <c r="B825" s="13"/>
      <c r="C825" s="1"/>
    </row>
    <row r="826" spans="1:3" ht="15.75" customHeight="1">
      <c r="A826" s="1"/>
      <c r="B826" s="13"/>
      <c r="C826" s="1"/>
    </row>
    <row r="827" spans="1:3" ht="15.75" customHeight="1">
      <c r="A827" s="1"/>
      <c r="B827" s="13"/>
      <c r="C827" s="1"/>
    </row>
    <row r="828" spans="1:3" ht="15.75" customHeight="1">
      <c r="A828" s="1"/>
      <c r="B828" s="13"/>
      <c r="C828" s="1"/>
    </row>
    <row r="829" spans="1:3" ht="15.75" customHeight="1">
      <c r="A829" s="1"/>
      <c r="B829" s="13"/>
      <c r="C829" s="1"/>
    </row>
    <row r="830" spans="1:3" ht="15.75" customHeight="1">
      <c r="A830" s="1"/>
      <c r="B830" s="13"/>
      <c r="C830" s="1"/>
    </row>
    <row r="831" spans="1:3" ht="15.75" customHeight="1">
      <c r="A831" s="1"/>
      <c r="B831" s="13"/>
      <c r="C831" s="1"/>
    </row>
    <row r="832" spans="1:3" ht="15.75" customHeight="1">
      <c r="A832" s="1"/>
      <c r="B832" s="13"/>
      <c r="C832" s="1"/>
    </row>
    <row r="833" spans="1:3" ht="15.75" customHeight="1">
      <c r="A833" s="1"/>
      <c r="B833" s="13"/>
      <c r="C833" s="1"/>
    </row>
    <row r="834" spans="1:3" ht="15.75" customHeight="1">
      <c r="A834" s="1"/>
      <c r="B834" s="13"/>
      <c r="C834" s="1"/>
    </row>
    <row r="835" spans="1:3" ht="15.75" customHeight="1">
      <c r="A835" s="1"/>
      <c r="B835" s="13"/>
      <c r="C835" s="1"/>
    </row>
    <row r="836" spans="1:3" ht="15.75" customHeight="1">
      <c r="A836" s="1"/>
      <c r="B836" s="13"/>
      <c r="C836" s="1"/>
    </row>
    <row r="837" spans="1:3" ht="15.75" customHeight="1">
      <c r="A837" s="1"/>
      <c r="B837" s="13"/>
      <c r="C837" s="1"/>
    </row>
    <row r="838" spans="1:3" ht="15.75" customHeight="1">
      <c r="A838" s="1"/>
      <c r="B838" s="13"/>
      <c r="C838" s="1"/>
    </row>
    <row r="839" spans="1:3" ht="15.75" customHeight="1">
      <c r="A839" s="1"/>
      <c r="B839" s="13"/>
      <c r="C839" s="1"/>
    </row>
    <row r="840" spans="1:3" ht="15.75" customHeight="1">
      <c r="A840" s="1"/>
      <c r="B840" s="13"/>
      <c r="C840" s="1"/>
    </row>
    <row r="841" spans="1:3" ht="15.75" customHeight="1">
      <c r="A841" s="1"/>
      <c r="B841" s="13"/>
      <c r="C841" s="1"/>
    </row>
    <row r="842" spans="1:3" ht="15.75" customHeight="1">
      <c r="A842" s="1"/>
      <c r="B842" s="13"/>
      <c r="C842" s="1"/>
    </row>
    <row r="843" spans="1:3" ht="15.75" customHeight="1">
      <c r="A843" s="1"/>
      <c r="B843" s="13"/>
      <c r="C843" s="1"/>
    </row>
    <row r="844" spans="1:3" ht="15.75" customHeight="1">
      <c r="A844" s="1"/>
      <c r="B844" s="13"/>
      <c r="C844" s="1"/>
    </row>
    <row r="845" spans="1:3" ht="15.75" customHeight="1">
      <c r="A845" s="1"/>
      <c r="B845" s="13"/>
      <c r="C845" s="1"/>
    </row>
    <row r="846" spans="1:3" ht="15.75" customHeight="1">
      <c r="A846" s="1"/>
      <c r="B846" s="13"/>
      <c r="C846" s="1"/>
    </row>
    <row r="847" spans="1:3" ht="15.75" customHeight="1">
      <c r="A847" s="1"/>
      <c r="B847" s="13"/>
      <c r="C847" s="1"/>
    </row>
    <row r="848" spans="1:3" ht="15.75" customHeight="1">
      <c r="A848" s="1"/>
      <c r="B848" s="13"/>
      <c r="C848" s="1"/>
    </row>
    <row r="849" spans="1:3" ht="15.75" customHeight="1">
      <c r="A849" s="1"/>
      <c r="B849" s="13"/>
      <c r="C849" s="1"/>
    </row>
    <row r="850" spans="1:3" ht="15.75" customHeight="1">
      <c r="A850" s="1"/>
      <c r="B850" s="13"/>
      <c r="C850" s="1"/>
    </row>
    <row r="851" spans="1:3" ht="15.75" customHeight="1">
      <c r="A851" s="1"/>
      <c r="B851" s="13"/>
      <c r="C851" s="1"/>
    </row>
    <row r="852" spans="1:3" ht="15.75" customHeight="1">
      <c r="A852" s="1"/>
      <c r="B852" s="13"/>
      <c r="C852" s="1"/>
    </row>
    <row r="853" spans="1:3" ht="15.75" customHeight="1">
      <c r="A853" s="1"/>
      <c r="B853" s="13"/>
      <c r="C853" s="1"/>
    </row>
    <row r="854" spans="1:3" ht="15.75" customHeight="1">
      <c r="A854" s="1"/>
      <c r="B854" s="13"/>
      <c r="C854" s="1"/>
    </row>
    <row r="855" spans="1:3" ht="15.75" customHeight="1">
      <c r="A855" s="1"/>
      <c r="B855" s="13"/>
      <c r="C855" s="1"/>
    </row>
    <row r="856" spans="1:3" ht="15.75" customHeight="1">
      <c r="A856" s="1"/>
      <c r="B856" s="13"/>
      <c r="C856" s="1"/>
    </row>
    <row r="857" spans="1:3" ht="15.75" customHeight="1">
      <c r="A857" s="1"/>
      <c r="B857" s="13"/>
      <c r="C857" s="1"/>
    </row>
    <row r="858" spans="1:3" ht="15.75" customHeight="1">
      <c r="A858" s="1"/>
      <c r="B858" s="13"/>
      <c r="C858" s="1"/>
    </row>
    <row r="859" spans="1:3" ht="15.75" customHeight="1">
      <c r="A859" s="1"/>
      <c r="B859" s="13"/>
      <c r="C859" s="1"/>
    </row>
    <row r="860" spans="1:3" ht="15.75" customHeight="1">
      <c r="A860" s="1"/>
      <c r="B860" s="13"/>
      <c r="C860" s="1"/>
    </row>
    <row r="861" spans="1:3" ht="15.75" customHeight="1">
      <c r="A861" s="1"/>
      <c r="B861" s="13"/>
      <c r="C861" s="1"/>
    </row>
    <row r="862" spans="1:3" ht="15.75" customHeight="1">
      <c r="A862" s="1"/>
      <c r="B862" s="13"/>
      <c r="C862" s="1"/>
    </row>
    <row r="863" spans="1:3" ht="15.75" customHeight="1">
      <c r="A863" s="1"/>
      <c r="B863" s="13"/>
      <c r="C863" s="1"/>
    </row>
    <row r="864" spans="1:3" ht="15.75" customHeight="1">
      <c r="A864" s="1"/>
      <c r="B864" s="13"/>
      <c r="C864" s="1"/>
    </row>
    <row r="865" spans="1:3" ht="15.75" customHeight="1">
      <c r="A865" s="1"/>
      <c r="B865" s="13"/>
      <c r="C865" s="1"/>
    </row>
    <row r="866" spans="1:3" ht="15.75" customHeight="1">
      <c r="A866" s="1"/>
      <c r="B866" s="13"/>
      <c r="C866" s="1"/>
    </row>
    <row r="867" spans="1:3" ht="15.75" customHeight="1">
      <c r="A867" s="1"/>
      <c r="B867" s="13"/>
      <c r="C867" s="1"/>
    </row>
    <row r="868" spans="1:3" ht="15.75" customHeight="1">
      <c r="A868" s="1"/>
      <c r="B868" s="13"/>
      <c r="C868" s="1"/>
    </row>
    <row r="869" spans="1:3" ht="15.75" customHeight="1">
      <c r="A869" s="1"/>
      <c r="B869" s="13"/>
      <c r="C869" s="1"/>
    </row>
    <row r="870" spans="1:3" ht="15.75" customHeight="1">
      <c r="A870" s="1"/>
      <c r="B870" s="13"/>
      <c r="C870" s="1"/>
    </row>
    <row r="871" spans="1:3" ht="15.75" customHeight="1">
      <c r="A871" s="1"/>
      <c r="B871" s="13"/>
      <c r="C871" s="1"/>
    </row>
    <row r="872" spans="1:3" ht="15.75" customHeight="1">
      <c r="A872" s="1"/>
      <c r="B872" s="13"/>
      <c r="C872" s="1"/>
    </row>
    <row r="873" spans="1:3" ht="15.75" customHeight="1">
      <c r="A873" s="1"/>
      <c r="B873" s="13"/>
      <c r="C873" s="1"/>
    </row>
    <row r="874" spans="1:3" ht="15.75" customHeight="1">
      <c r="A874" s="1"/>
      <c r="B874" s="13"/>
      <c r="C874" s="1"/>
    </row>
    <row r="875" spans="1:3" ht="15.75" customHeight="1">
      <c r="A875" s="1"/>
      <c r="B875" s="13"/>
      <c r="C875" s="1"/>
    </row>
    <row r="876" spans="1:3" ht="15.75" customHeight="1">
      <c r="A876" s="1"/>
      <c r="B876" s="13"/>
      <c r="C876" s="1"/>
    </row>
    <row r="877" spans="1:3" ht="15.75" customHeight="1">
      <c r="A877" s="1"/>
      <c r="B877" s="13"/>
      <c r="C877" s="1"/>
    </row>
    <row r="878" spans="1:3" ht="15.75" customHeight="1">
      <c r="A878" s="1"/>
      <c r="B878" s="13"/>
      <c r="C878" s="1"/>
    </row>
    <row r="879" spans="1:3" ht="15.75" customHeight="1">
      <c r="A879" s="1"/>
      <c r="B879" s="13"/>
      <c r="C879" s="1"/>
    </row>
    <row r="880" spans="1:3" ht="15.75" customHeight="1">
      <c r="A880" s="1"/>
      <c r="B880" s="13"/>
      <c r="C880" s="1"/>
    </row>
    <row r="881" spans="1:3" ht="15.75" customHeight="1">
      <c r="A881" s="1"/>
      <c r="B881" s="13"/>
      <c r="C881" s="1"/>
    </row>
    <row r="882" spans="1:3" ht="15.75" customHeight="1">
      <c r="A882" s="1"/>
      <c r="B882" s="13"/>
      <c r="C882" s="1"/>
    </row>
    <row r="883" spans="1:3" ht="15.75" customHeight="1">
      <c r="A883" s="1"/>
      <c r="B883" s="13"/>
      <c r="C883" s="1"/>
    </row>
    <row r="884" spans="1:3" ht="15.75" customHeight="1">
      <c r="A884" s="1"/>
      <c r="B884" s="13"/>
      <c r="C884" s="1"/>
    </row>
    <row r="885" spans="1:3" ht="15.75" customHeight="1">
      <c r="A885" s="1"/>
      <c r="B885" s="13"/>
      <c r="C885" s="1"/>
    </row>
    <row r="886" spans="1:3" ht="15.75" customHeight="1">
      <c r="A886" s="1"/>
      <c r="B886" s="13"/>
      <c r="C886" s="1"/>
    </row>
    <row r="887" spans="1:3" ht="15.75" customHeight="1">
      <c r="A887" s="1"/>
      <c r="B887" s="13"/>
      <c r="C887" s="1"/>
    </row>
    <row r="888" spans="1:3" ht="15.75" customHeight="1">
      <c r="A888" s="1"/>
      <c r="B888" s="13"/>
      <c r="C888" s="1"/>
    </row>
    <row r="889" spans="1:3" ht="15.75" customHeight="1">
      <c r="A889" s="1"/>
      <c r="B889" s="13"/>
      <c r="C889" s="1"/>
    </row>
    <row r="890" spans="1:3" ht="15.75" customHeight="1">
      <c r="A890" s="1"/>
      <c r="B890" s="13"/>
      <c r="C890" s="1"/>
    </row>
    <row r="891" spans="1:3" ht="15.75" customHeight="1">
      <c r="A891" s="1"/>
      <c r="B891" s="13"/>
      <c r="C891" s="1"/>
    </row>
    <row r="892" spans="1:3" ht="15.75" customHeight="1">
      <c r="A892" s="1"/>
      <c r="B892" s="13"/>
      <c r="C892" s="1"/>
    </row>
    <row r="893" spans="1:3" ht="15.75" customHeight="1">
      <c r="A893" s="1"/>
      <c r="B893" s="13"/>
      <c r="C893" s="1"/>
    </row>
    <row r="894" spans="1:3" ht="15.75" customHeight="1">
      <c r="A894" s="1"/>
      <c r="B894" s="13"/>
      <c r="C894" s="1"/>
    </row>
    <row r="895" spans="1:3" ht="15.75" customHeight="1">
      <c r="A895" s="1"/>
      <c r="B895" s="13"/>
      <c r="C895" s="1"/>
    </row>
    <row r="896" spans="1:3" ht="15.75" customHeight="1">
      <c r="A896" s="1"/>
      <c r="B896" s="13"/>
      <c r="C896" s="1"/>
    </row>
    <row r="897" spans="1:3" ht="15.75" customHeight="1">
      <c r="A897" s="1"/>
      <c r="B897" s="13"/>
      <c r="C897" s="1"/>
    </row>
    <row r="898" spans="1:3" ht="15.75" customHeight="1">
      <c r="A898" s="1"/>
      <c r="B898" s="13"/>
      <c r="C898" s="1"/>
    </row>
    <row r="899" spans="1:3" ht="15.75" customHeight="1">
      <c r="A899" s="1"/>
      <c r="B899" s="13"/>
      <c r="C899" s="1"/>
    </row>
    <row r="900" spans="1:3" ht="15.75" customHeight="1">
      <c r="A900" s="1"/>
      <c r="B900" s="13"/>
      <c r="C900" s="1"/>
    </row>
    <row r="901" spans="1:3" ht="15.75" customHeight="1">
      <c r="A901" s="1"/>
      <c r="B901" s="13"/>
      <c r="C901" s="1"/>
    </row>
    <row r="902" spans="1:3" ht="15.75" customHeight="1">
      <c r="A902" s="1"/>
      <c r="B902" s="13"/>
      <c r="C902" s="1"/>
    </row>
    <row r="903" spans="1:3" ht="15.75" customHeight="1">
      <c r="A903" s="1"/>
      <c r="B903" s="13"/>
      <c r="C903" s="1"/>
    </row>
    <row r="904" spans="1:3" ht="15.75" customHeight="1">
      <c r="A904" s="1"/>
      <c r="B904" s="13"/>
      <c r="C904" s="1"/>
    </row>
    <row r="905" spans="1:3" ht="15.75" customHeight="1">
      <c r="A905" s="1"/>
      <c r="B905" s="13"/>
      <c r="C905" s="1"/>
    </row>
    <row r="906" spans="1:3" ht="15.75" customHeight="1">
      <c r="A906" s="1"/>
      <c r="B906" s="13"/>
      <c r="C906" s="1"/>
    </row>
    <row r="907" spans="1:3" ht="15.75" customHeight="1">
      <c r="A907" s="1"/>
      <c r="B907" s="13"/>
      <c r="C907" s="1"/>
    </row>
    <row r="908" spans="1:3" ht="15.75" customHeight="1">
      <c r="A908" s="1"/>
      <c r="B908" s="13"/>
      <c r="C908" s="1"/>
    </row>
    <row r="909" spans="1:3" ht="15.75" customHeight="1">
      <c r="A909" s="1"/>
      <c r="B909" s="13"/>
      <c r="C909" s="1"/>
    </row>
    <row r="910" spans="1:3" ht="15.75" customHeight="1">
      <c r="A910" s="1"/>
      <c r="B910" s="13"/>
      <c r="C910" s="1"/>
    </row>
    <row r="911" spans="1:3" ht="15.75" customHeight="1">
      <c r="A911" s="1"/>
      <c r="B911" s="13"/>
      <c r="C911" s="1"/>
    </row>
    <row r="912" spans="1:3" ht="15.75" customHeight="1">
      <c r="A912" s="1"/>
      <c r="B912" s="13"/>
      <c r="C912" s="1"/>
    </row>
    <row r="913" spans="1:3" ht="15.75" customHeight="1">
      <c r="A913" s="1"/>
      <c r="B913" s="13"/>
      <c r="C913" s="1"/>
    </row>
    <row r="914" spans="1:3" ht="15.75" customHeight="1">
      <c r="A914" s="1"/>
      <c r="B914" s="13"/>
      <c r="C914" s="1"/>
    </row>
    <row r="915" spans="1:3" ht="15.75" customHeight="1">
      <c r="A915" s="1"/>
      <c r="B915" s="13"/>
      <c r="C915" s="1"/>
    </row>
    <row r="916" spans="1:3" ht="15.75" customHeight="1">
      <c r="A916" s="1"/>
      <c r="B916" s="13"/>
      <c r="C916" s="1"/>
    </row>
    <row r="917" spans="1:3" ht="15.75" customHeight="1">
      <c r="A917" s="1"/>
      <c r="B917" s="13"/>
      <c r="C917" s="1"/>
    </row>
    <row r="918" spans="1:3" ht="15.75" customHeight="1">
      <c r="A918" s="1"/>
      <c r="B918" s="13"/>
      <c r="C918" s="1"/>
    </row>
    <row r="919" spans="1:3" ht="15.75" customHeight="1">
      <c r="A919" s="1"/>
      <c r="B919" s="13"/>
      <c r="C919" s="1"/>
    </row>
    <row r="920" spans="1:3" ht="15.75" customHeight="1">
      <c r="A920" s="1"/>
      <c r="B920" s="13"/>
      <c r="C920" s="1"/>
    </row>
    <row r="921" spans="1:3" ht="15.75" customHeight="1">
      <c r="A921" s="1"/>
      <c r="B921" s="13"/>
      <c r="C921" s="1"/>
    </row>
    <row r="922" spans="1:3" ht="15.75" customHeight="1">
      <c r="A922" s="1"/>
      <c r="B922" s="13"/>
      <c r="C922" s="1"/>
    </row>
    <row r="923" spans="1:3" ht="15.75" customHeight="1">
      <c r="A923" s="1"/>
      <c r="B923" s="13"/>
      <c r="C923" s="1"/>
    </row>
    <row r="924" spans="1:3" ht="15.75" customHeight="1">
      <c r="A924" s="1"/>
      <c r="B924" s="13"/>
      <c r="C924" s="1"/>
    </row>
    <row r="925" spans="1:3" ht="15.75" customHeight="1">
      <c r="A925" s="1"/>
      <c r="B925" s="13"/>
      <c r="C925" s="1"/>
    </row>
    <row r="926" spans="1:3" ht="15.75" customHeight="1">
      <c r="A926" s="1"/>
      <c r="B926" s="13"/>
      <c r="C926" s="1"/>
    </row>
    <row r="927" spans="1:3" ht="15.75" customHeight="1">
      <c r="A927" s="1"/>
      <c r="B927" s="13"/>
      <c r="C927" s="1"/>
    </row>
    <row r="928" spans="1:3" ht="15.75" customHeight="1">
      <c r="A928" s="1"/>
      <c r="B928" s="13"/>
      <c r="C928" s="1"/>
    </row>
    <row r="929" spans="1:3" ht="15.75" customHeight="1">
      <c r="A929" s="1"/>
      <c r="B929" s="13"/>
      <c r="C929" s="1"/>
    </row>
    <row r="930" spans="1:3" ht="15.75" customHeight="1">
      <c r="A930" s="1"/>
      <c r="B930" s="13"/>
      <c r="C930" s="1"/>
    </row>
    <row r="931" spans="1:3" ht="15.75" customHeight="1">
      <c r="A931" s="1"/>
      <c r="B931" s="13"/>
      <c r="C931" s="1"/>
    </row>
    <row r="932" spans="1:3" ht="15.75" customHeight="1">
      <c r="A932" s="1"/>
      <c r="B932" s="13"/>
      <c r="C932" s="1"/>
    </row>
    <row r="933" spans="1:3" ht="15.75" customHeight="1">
      <c r="A933" s="1"/>
      <c r="B933" s="13"/>
      <c r="C933" s="1"/>
    </row>
    <row r="934" spans="1:3" ht="15.75" customHeight="1">
      <c r="A934" s="1"/>
      <c r="B934" s="13"/>
      <c r="C934" s="1"/>
    </row>
    <row r="935" spans="1:3" ht="15.75" customHeight="1">
      <c r="A935" s="1"/>
      <c r="B935" s="13"/>
      <c r="C935" s="1"/>
    </row>
    <row r="936" spans="1:3" ht="15.75" customHeight="1">
      <c r="A936" s="1"/>
      <c r="B936" s="13"/>
      <c r="C936" s="1"/>
    </row>
    <row r="937" spans="1:3" ht="15.75" customHeight="1">
      <c r="A937" s="1"/>
      <c r="B937" s="13"/>
      <c r="C937" s="1"/>
    </row>
    <row r="938" spans="1:3" ht="15.75" customHeight="1">
      <c r="A938" s="1"/>
      <c r="B938" s="13"/>
      <c r="C938" s="1"/>
    </row>
    <row r="939" spans="1:3" ht="15.75" customHeight="1">
      <c r="A939" s="1"/>
      <c r="B939" s="13"/>
      <c r="C939" s="1"/>
    </row>
    <row r="940" spans="1:3" ht="15.75" customHeight="1">
      <c r="A940" s="1"/>
      <c r="B940" s="13"/>
      <c r="C940" s="1"/>
    </row>
    <row r="941" spans="1:3" ht="15.75" customHeight="1">
      <c r="A941" s="1"/>
      <c r="B941" s="13"/>
      <c r="C941" s="1"/>
    </row>
    <row r="942" spans="1:3" ht="15.75" customHeight="1">
      <c r="A942" s="1"/>
      <c r="B942" s="13"/>
      <c r="C942" s="1"/>
    </row>
    <row r="943" spans="1:3" ht="15.75" customHeight="1">
      <c r="A943" s="1"/>
      <c r="B943" s="13"/>
      <c r="C943" s="1"/>
    </row>
    <row r="944" spans="1:3" ht="15.75" customHeight="1">
      <c r="A944" s="1"/>
      <c r="B944" s="13"/>
      <c r="C944" s="1"/>
    </row>
    <row r="945" spans="1:3" ht="15.75" customHeight="1">
      <c r="A945" s="1"/>
      <c r="B945" s="13"/>
      <c r="C945" s="1"/>
    </row>
    <row r="946" spans="1:3" ht="15.75" customHeight="1">
      <c r="A946" s="1"/>
      <c r="B946" s="13"/>
      <c r="C946" s="1"/>
    </row>
    <row r="947" spans="1:3" ht="15.75" customHeight="1">
      <c r="A947" s="1"/>
      <c r="B947" s="13"/>
      <c r="C947" s="1"/>
    </row>
    <row r="948" spans="1:3" ht="15.75" customHeight="1">
      <c r="A948" s="1"/>
      <c r="B948" s="13"/>
      <c r="C948" s="1"/>
    </row>
    <row r="949" spans="1:3" ht="15.75" customHeight="1">
      <c r="A949" s="1"/>
      <c r="B949" s="13"/>
      <c r="C949" s="1"/>
    </row>
    <row r="950" spans="1:3" ht="15.75" customHeight="1">
      <c r="A950" s="1"/>
      <c r="B950" s="13"/>
      <c r="C950" s="1"/>
    </row>
    <row r="951" spans="1:3" ht="15.75" customHeight="1">
      <c r="A951" s="1"/>
      <c r="B951" s="13"/>
      <c r="C951" s="1"/>
    </row>
    <row r="952" spans="1:3" ht="15.75" customHeight="1">
      <c r="A952" s="1"/>
      <c r="B952" s="13"/>
      <c r="C952" s="1"/>
    </row>
    <row r="953" spans="1:3" ht="15.75" customHeight="1">
      <c r="A953" s="1"/>
      <c r="B953" s="13"/>
      <c r="C953" s="1"/>
    </row>
    <row r="954" spans="1:3" ht="15.75" customHeight="1">
      <c r="A954" s="1"/>
      <c r="B954" s="13"/>
      <c r="C954" s="1"/>
    </row>
    <row r="955" spans="1:3" ht="15.75" customHeight="1">
      <c r="A955" s="1"/>
      <c r="B955" s="13"/>
      <c r="C955" s="1"/>
    </row>
    <row r="956" spans="1:3" ht="15.75" customHeight="1">
      <c r="A956" s="1"/>
      <c r="B956" s="13"/>
      <c r="C956" s="1"/>
    </row>
    <row r="957" spans="1:3" ht="15.75" customHeight="1">
      <c r="A957" s="1"/>
      <c r="B957" s="13"/>
      <c r="C957" s="1"/>
    </row>
    <row r="958" spans="1:3" ht="15.75" customHeight="1">
      <c r="A958" s="1"/>
      <c r="B958" s="13"/>
      <c r="C958" s="1"/>
    </row>
    <row r="959" spans="1:3" ht="15.75" customHeight="1">
      <c r="A959" s="1"/>
      <c r="B959" s="13"/>
      <c r="C959" s="1"/>
    </row>
    <row r="960" spans="1:3" ht="15.75" customHeight="1">
      <c r="A960" s="1"/>
      <c r="B960" s="13"/>
      <c r="C960" s="1"/>
    </row>
    <row r="961" spans="1:3" ht="15.75" customHeight="1">
      <c r="A961" s="1"/>
      <c r="B961" s="13"/>
      <c r="C961" s="1"/>
    </row>
    <row r="962" spans="1:3" ht="15.75" customHeight="1">
      <c r="A962" s="1"/>
      <c r="B962" s="13"/>
      <c r="C962" s="1"/>
    </row>
    <row r="963" spans="1:3" ht="15.75" customHeight="1">
      <c r="A963" s="1"/>
      <c r="B963" s="13"/>
      <c r="C963" s="1"/>
    </row>
    <row r="964" spans="1:3" ht="15.75" customHeight="1">
      <c r="A964" s="1"/>
      <c r="B964" s="13"/>
      <c r="C964" s="1"/>
    </row>
    <row r="965" spans="1:3" ht="15.75" customHeight="1">
      <c r="A965" s="1"/>
      <c r="B965" s="13"/>
      <c r="C965" s="1"/>
    </row>
    <row r="966" spans="1:3" ht="15.75" customHeight="1">
      <c r="A966" s="1"/>
      <c r="B966" s="13"/>
      <c r="C966" s="1"/>
    </row>
    <row r="967" spans="1:3" ht="15.75" customHeight="1">
      <c r="A967" s="1"/>
      <c r="B967" s="13"/>
      <c r="C967" s="1"/>
    </row>
    <row r="968" spans="1:3" ht="15.75" customHeight="1">
      <c r="A968" s="1"/>
      <c r="B968" s="13"/>
      <c r="C968" s="1"/>
    </row>
    <row r="969" spans="1:3" ht="15.75" customHeight="1">
      <c r="A969" s="1"/>
      <c r="B969" s="13"/>
      <c r="C969" s="1"/>
    </row>
    <row r="970" spans="1:3" ht="15.75" customHeight="1">
      <c r="A970" s="1"/>
      <c r="B970" s="13"/>
      <c r="C970" s="1"/>
    </row>
    <row r="971" spans="1:3" ht="15.75" customHeight="1">
      <c r="A971" s="1"/>
      <c r="B971" s="13"/>
      <c r="C971" s="1"/>
    </row>
    <row r="972" spans="1:3" ht="15.75" customHeight="1">
      <c r="A972" s="1"/>
      <c r="B972" s="13"/>
      <c r="C972" s="1"/>
    </row>
    <row r="973" spans="1:3" ht="15.75" customHeight="1">
      <c r="A973" s="1"/>
      <c r="B973" s="13"/>
      <c r="C973" s="1"/>
    </row>
    <row r="974" spans="1:3" ht="15.75" customHeight="1">
      <c r="A974" s="1"/>
      <c r="B974" s="13"/>
      <c r="C974" s="1"/>
    </row>
    <row r="975" spans="1:3" ht="15.75" customHeight="1">
      <c r="A975" s="1"/>
      <c r="B975" s="13"/>
      <c r="C975" s="1"/>
    </row>
    <row r="976" spans="1:3" ht="15.75" customHeight="1">
      <c r="A976" s="1"/>
      <c r="B976" s="13"/>
      <c r="C976" s="1"/>
    </row>
    <row r="977" spans="1:3" ht="15.75" customHeight="1">
      <c r="A977" s="1"/>
      <c r="B977" s="13"/>
      <c r="C977" s="1"/>
    </row>
    <row r="978" spans="1:3" ht="15.75" customHeight="1">
      <c r="A978" s="1"/>
      <c r="B978" s="13"/>
      <c r="C978" s="1"/>
    </row>
    <row r="979" spans="1:3" ht="15.75" customHeight="1">
      <c r="A979" s="1"/>
      <c r="B979" s="13"/>
      <c r="C979" s="1"/>
    </row>
    <row r="980" spans="1:3" ht="15.75" customHeight="1">
      <c r="A980" s="1"/>
      <c r="B980" s="13"/>
      <c r="C980" s="1"/>
    </row>
    <row r="981" spans="1:3" ht="15.75" customHeight="1">
      <c r="A981" s="1"/>
      <c r="B981" s="13"/>
      <c r="C981" s="1"/>
    </row>
    <row r="982" spans="1:3" ht="15.75" customHeight="1">
      <c r="A982" s="1"/>
      <c r="B982" s="13"/>
      <c r="C982" s="1"/>
    </row>
    <row r="983" spans="1:3" ht="15.75" customHeight="1">
      <c r="A983" s="1"/>
      <c r="B983" s="13"/>
      <c r="C983" s="1"/>
    </row>
    <row r="984" spans="1:3" ht="15.75" customHeight="1">
      <c r="A984" s="1"/>
      <c r="B984" s="13"/>
      <c r="C984" s="1"/>
    </row>
    <row r="985" spans="1:3" ht="15.75" customHeight="1">
      <c r="A985" s="1"/>
      <c r="B985" s="13"/>
      <c r="C985" s="1"/>
    </row>
    <row r="986" spans="1:3" ht="15.75" customHeight="1">
      <c r="A986" s="1"/>
      <c r="B986" s="13"/>
      <c r="C986" s="1"/>
    </row>
    <row r="987" spans="1:3" ht="15.75" customHeight="1">
      <c r="A987" s="1"/>
      <c r="B987" s="13"/>
      <c r="C987" s="1"/>
    </row>
    <row r="988" spans="1:3" ht="15.75" customHeight="1">
      <c r="A988" s="1"/>
      <c r="B988" s="13"/>
      <c r="C988" s="1"/>
    </row>
    <row r="989" spans="1:3" ht="15.75" customHeight="1">
      <c r="A989" s="1"/>
      <c r="B989" s="13"/>
      <c r="C989" s="1"/>
    </row>
    <row r="990" spans="1:3" ht="15.75" customHeight="1">
      <c r="A990" s="1"/>
      <c r="B990" s="13"/>
      <c r="C990" s="1"/>
    </row>
    <row r="991" spans="1:3" ht="15.75" customHeight="1">
      <c r="A991" s="1"/>
      <c r="B991" s="13"/>
      <c r="C991" s="1"/>
    </row>
    <row r="992" spans="1:3" ht="15.75" customHeight="1">
      <c r="A992" s="1"/>
      <c r="B992" s="13"/>
      <c r="C992" s="1"/>
    </row>
    <row r="993" spans="1:3" ht="15.75" customHeight="1">
      <c r="A993" s="1"/>
      <c r="B993" s="13"/>
      <c r="C993" s="1"/>
    </row>
    <row r="994" spans="1:3" ht="15.75" customHeight="1">
      <c r="A994" s="1"/>
      <c r="B994" s="13"/>
      <c r="C994" s="1"/>
    </row>
    <row r="995" spans="1:3" ht="15.75" customHeight="1">
      <c r="A995" s="1"/>
      <c r="B995" s="13"/>
      <c r="C995" s="1"/>
    </row>
    <row r="996" spans="1:3" ht="15.75" customHeight="1">
      <c r="A996" s="1"/>
      <c r="B996" s="13"/>
      <c r="C996" s="1"/>
    </row>
    <row r="997" spans="1:3" ht="15.75" customHeight="1">
      <c r="A997" s="1"/>
      <c r="B997" s="13"/>
      <c r="C997" s="1"/>
    </row>
    <row r="998" spans="1:3" ht="15.75" customHeight="1">
      <c r="A998" s="1"/>
      <c r="B998" s="13"/>
      <c r="C998" s="1"/>
    </row>
    <row r="999" spans="1:3" ht="15.75" customHeight="1">
      <c r="A999" s="1"/>
      <c r="B999" s="13"/>
      <c r="C999" s="1"/>
    </row>
    <row r="1000" spans="1:3" ht="15.75" customHeight="1">
      <c r="A1000" s="1"/>
      <c r="B1000" s="13"/>
      <c r="C1000" s="1"/>
    </row>
  </sheetData>
  <mergeCells count="1">
    <mergeCell ref="A1:C1"/>
  </mergeCells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000"/>
  <sheetViews>
    <sheetView workbookViewId="0"/>
  </sheetViews>
  <sheetFormatPr defaultColWidth="14.42578125" defaultRowHeight="15" customHeight="1"/>
  <cols>
    <col min="1" max="1" width="6.85546875" customWidth="1"/>
    <col min="2" max="2" width="7.7109375" customWidth="1"/>
    <col min="3" max="3" width="5.28515625" customWidth="1"/>
    <col min="4" max="4" width="72.42578125" customWidth="1"/>
    <col min="5" max="5" width="7.7109375" customWidth="1"/>
    <col min="6" max="6" width="8.7109375" customWidth="1"/>
    <col min="7" max="7" width="8.42578125" customWidth="1"/>
    <col min="8" max="8" width="7.42578125" customWidth="1"/>
    <col min="9" max="9" width="6.85546875" customWidth="1"/>
    <col min="10" max="10" width="9.7109375" customWidth="1"/>
    <col min="11" max="11" width="13.140625" customWidth="1"/>
    <col min="12" max="12" width="5.28515625" customWidth="1"/>
    <col min="13" max="13" width="11.42578125" customWidth="1"/>
    <col min="14" max="14" width="71.7109375" customWidth="1"/>
    <col min="15" max="15" width="9.28515625" customWidth="1"/>
    <col min="16" max="16" width="24.5703125" customWidth="1"/>
    <col min="17" max="17" width="6.140625" customWidth="1"/>
    <col min="18" max="26" width="11.42578125" customWidth="1"/>
  </cols>
  <sheetData>
    <row r="1" spans="1:26" ht="15" customHeight="1">
      <c r="A1" s="340" t="s">
        <v>258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>
      <c r="A2" s="362" t="s">
        <v>181</v>
      </c>
      <c r="B2" s="273"/>
      <c r="C2" s="274"/>
      <c r="D2" s="362" t="s">
        <v>259</v>
      </c>
      <c r="E2" s="273"/>
      <c r="F2" s="273"/>
      <c r="G2" s="274"/>
      <c r="H2" s="363" t="s">
        <v>260</v>
      </c>
      <c r="I2" s="278"/>
      <c r="J2" s="279"/>
      <c r="K2" s="36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>
      <c r="A3" s="362" t="s">
        <v>261</v>
      </c>
      <c r="B3" s="273"/>
      <c r="C3" s="274"/>
      <c r="D3" s="362" t="s">
        <v>262</v>
      </c>
      <c r="E3" s="273"/>
      <c r="F3" s="273"/>
      <c r="G3" s="274"/>
      <c r="H3" s="280"/>
      <c r="I3" s="281"/>
      <c r="J3" s="282"/>
      <c r="K3" s="3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customHeight="1">
      <c r="A4" s="362"/>
      <c r="B4" s="273"/>
      <c r="C4" s="274"/>
      <c r="D4" s="362"/>
      <c r="E4" s="273"/>
      <c r="F4" s="273"/>
      <c r="G4" s="274"/>
      <c r="H4" s="280"/>
      <c r="I4" s="281"/>
      <c r="J4" s="282"/>
      <c r="K4" s="31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>
      <c r="A5" s="362" t="s">
        <v>43</v>
      </c>
      <c r="B5" s="273"/>
      <c r="C5" s="274"/>
      <c r="D5" s="180" t="s">
        <v>44</v>
      </c>
      <c r="E5" s="181" t="s">
        <v>257</v>
      </c>
      <c r="F5" s="365">
        <v>42522</v>
      </c>
      <c r="G5" s="274"/>
      <c r="H5" s="283"/>
      <c r="I5" s="284"/>
      <c r="J5" s="285"/>
      <c r="K5" s="28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7.5" customHeight="1">
      <c r="A6" s="40"/>
      <c r="B6" s="14"/>
      <c r="C6" s="14"/>
      <c r="D6" s="15"/>
      <c r="E6" s="14"/>
      <c r="F6" s="14"/>
      <c r="G6" s="14"/>
      <c r="H6" s="14"/>
      <c r="I6" s="14"/>
      <c r="J6" s="14"/>
      <c r="K6" s="4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>
      <c r="A7" s="288" t="s">
        <v>46</v>
      </c>
      <c r="B7" s="288" t="s">
        <v>48</v>
      </c>
      <c r="C7" s="288" t="s">
        <v>49</v>
      </c>
      <c r="D7" s="288" t="s">
        <v>50</v>
      </c>
      <c r="E7" s="290" t="s">
        <v>51</v>
      </c>
      <c r="F7" s="273"/>
      <c r="G7" s="273"/>
      <c r="H7" s="273"/>
      <c r="I7" s="274"/>
      <c r="J7" s="290"/>
      <c r="K7" s="274"/>
      <c r="L7" s="14"/>
      <c r="M7" s="14"/>
      <c r="N7" s="14" t="s">
        <v>263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>
      <c r="A8" s="289"/>
      <c r="B8" s="289"/>
      <c r="C8" s="289"/>
      <c r="D8" s="289"/>
      <c r="E8" s="182" t="s">
        <v>52</v>
      </c>
      <c r="F8" s="183" t="s">
        <v>53</v>
      </c>
      <c r="G8" s="183" t="s">
        <v>264</v>
      </c>
      <c r="H8" s="183" t="s">
        <v>265</v>
      </c>
      <c r="I8" s="183" t="s">
        <v>186</v>
      </c>
      <c r="J8" s="183" t="s">
        <v>266</v>
      </c>
      <c r="K8" s="182" t="s">
        <v>267</v>
      </c>
      <c r="L8" s="14"/>
      <c r="M8" s="184" t="s">
        <v>184</v>
      </c>
      <c r="N8" s="184" t="s">
        <v>185</v>
      </c>
      <c r="O8" s="184" t="s">
        <v>268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>
      <c r="A9" s="185">
        <v>1</v>
      </c>
      <c r="B9" s="186"/>
      <c r="C9" s="185"/>
      <c r="D9" s="187" t="s">
        <v>269</v>
      </c>
      <c r="E9" s="188"/>
      <c r="F9" s="189"/>
      <c r="G9" s="190"/>
      <c r="H9" s="191"/>
      <c r="I9" s="189"/>
      <c r="J9" s="192"/>
      <c r="K9" s="193"/>
      <c r="L9" s="14"/>
      <c r="M9" s="194">
        <v>72871</v>
      </c>
      <c r="N9" s="195" t="s">
        <v>270</v>
      </c>
      <c r="O9" s="196">
        <v>238.31</v>
      </c>
      <c r="P9" s="197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198" t="s">
        <v>60</v>
      </c>
      <c r="B10" s="199" t="s">
        <v>62</v>
      </c>
      <c r="C10" s="198">
        <v>90779</v>
      </c>
      <c r="D10" s="200" t="e">
        <f>VLOOKUP(C10,$M$25:$O$37,2,FALSE)</f>
        <v>#REF!</v>
      </c>
      <c r="E10" s="198" t="s">
        <v>271</v>
      </c>
      <c r="F10" s="201">
        <v>1</v>
      </c>
      <c r="G10" s="202">
        <v>4</v>
      </c>
      <c r="H10" s="203">
        <v>80</v>
      </c>
      <c r="I10" s="201">
        <f>ROUND(G10*H10,2)</f>
        <v>320</v>
      </c>
      <c r="J10" s="204" t="e">
        <f>VLOOKUP(C10,$M$25:$O$37,3,FALSE)</f>
        <v>#REF!</v>
      </c>
      <c r="K10" s="205" t="e">
        <f>J10*I10</f>
        <v>#REF!</v>
      </c>
      <c r="L10" s="32"/>
      <c r="M10" s="194">
        <v>88322</v>
      </c>
      <c r="N10" s="195" t="s">
        <v>272</v>
      </c>
      <c r="O10" s="196">
        <v>25.64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>
      <c r="A11" s="185">
        <v>2</v>
      </c>
      <c r="B11" s="186"/>
      <c r="C11" s="185"/>
      <c r="D11" s="187" t="s">
        <v>273</v>
      </c>
      <c r="E11" s="188"/>
      <c r="F11" s="189"/>
      <c r="G11" s="190"/>
      <c r="H11" s="191"/>
      <c r="I11" s="189"/>
      <c r="J11" s="192"/>
      <c r="K11" s="193"/>
      <c r="L11" s="14"/>
      <c r="M11" s="194">
        <v>88597</v>
      </c>
      <c r="N11" s="195" t="s">
        <v>274</v>
      </c>
      <c r="O11" s="19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98" t="s">
        <v>105</v>
      </c>
      <c r="B12" s="199" t="s">
        <v>62</v>
      </c>
      <c r="C12" s="198">
        <v>90769</v>
      </c>
      <c r="D12" s="200" t="e">
        <f>VLOOKUP(C12,$M$25:$O$37,2,FALSE)</f>
        <v>#REF!</v>
      </c>
      <c r="E12" s="198" t="s">
        <v>271</v>
      </c>
      <c r="F12" s="201">
        <v>1</v>
      </c>
      <c r="G12" s="201">
        <v>6</v>
      </c>
      <c r="H12" s="206">
        <v>70</v>
      </c>
      <c r="I12" s="201">
        <f t="shared" ref="I12:I13" si="0">ROUND(G12*H12,2)</f>
        <v>420</v>
      </c>
      <c r="J12" s="204" t="e">
        <f t="shared" ref="J12:J13" si="1">VLOOKUP(C12,$M$25:$O$37,3,FALSE)</f>
        <v>#REF!</v>
      </c>
      <c r="K12" s="205" t="e">
        <f t="shared" ref="K12:K13" si="2">J12*I12</f>
        <v>#REF!</v>
      </c>
      <c r="L12" s="32"/>
      <c r="M12" s="194">
        <v>90768</v>
      </c>
      <c r="N12" s="195" t="s">
        <v>275</v>
      </c>
      <c r="O12" s="196">
        <v>62.01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>
      <c r="A13" s="198" t="s">
        <v>106</v>
      </c>
      <c r="B13" s="199" t="s">
        <v>62</v>
      </c>
      <c r="C13" s="198">
        <v>90781</v>
      </c>
      <c r="D13" s="200" t="str">
        <f>VLOOKUP(C13,$M$9:$O$37,2,FALSE)</f>
        <v>TOPOGRAFO COM ENCARGOS COMPLEMENTARES</v>
      </c>
      <c r="E13" s="198" t="s">
        <v>271</v>
      </c>
      <c r="F13" s="201">
        <v>1</v>
      </c>
      <c r="G13" s="201">
        <v>6</v>
      </c>
      <c r="H13" s="206">
        <v>10</v>
      </c>
      <c r="I13" s="201">
        <f t="shared" si="0"/>
        <v>60</v>
      </c>
      <c r="J13" s="204" t="e">
        <f t="shared" si="1"/>
        <v>#REF!</v>
      </c>
      <c r="K13" s="205" t="e">
        <f t="shared" si="2"/>
        <v>#REF!</v>
      </c>
      <c r="L13" s="32"/>
      <c r="M13" s="194">
        <v>90769</v>
      </c>
      <c r="N13" s="195" t="s">
        <v>276</v>
      </c>
      <c r="O13" s="196">
        <v>71.12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>
      <c r="A14" s="185">
        <v>3</v>
      </c>
      <c r="B14" s="186"/>
      <c r="C14" s="185"/>
      <c r="D14" s="187" t="s">
        <v>277</v>
      </c>
      <c r="E14" s="188"/>
      <c r="F14" s="189"/>
      <c r="G14" s="190"/>
      <c r="H14" s="191"/>
      <c r="I14" s="189"/>
      <c r="J14" s="192"/>
      <c r="K14" s="193"/>
      <c r="L14" s="32"/>
      <c r="M14" s="194">
        <v>90770</v>
      </c>
      <c r="N14" s="195" t="s">
        <v>278</v>
      </c>
      <c r="O14" s="196">
        <v>84.21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customHeight="1">
      <c r="A15" s="198" t="s">
        <v>69</v>
      </c>
      <c r="B15" s="199" t="s">
        <v>62</v>
      </c>
      <c r="C15" s="198">
        <v>90777</v>
      </c>
      <c r="D15" s="200" t="str">
        <f t="shared" ref="D15:D16" si="3">VLOOKUP(C15,$M$9:$O$36,2,FALSE)</f>
        <v>ENGENHEIRO CIVIL DE OBRA JUNIOR COM ENCARGOS COMPLEMENTARES</v>
      </c>
      <c r="E15" s="198" t="s">
        <v>271</v>
      </c>
      <c r="F15" s="201">
        <v>1</v>
      </c>
      <c r="G15" s="201">
        <v>6</v>
      </c>
      <c r="H15" s="206">
        <v>30</v>
      </c>
      <c r="I15" s="201">
        <f t="shared" ref="I15:I16" si="4">ROUND(G15*H15,2)</f>
        <v>180</v>
      </c>
      <c r="J15" s="204" t="e">
        <f t="shared" ref="J15:J16" si="5">VLOOKUP(C15,$M$25:$O$37,3,FALSE)</f>
        <v>#REF!</v>
      </c>
      <c r="K15" s="205" t="e">
        <f t="shared" ref="K15:K16" si="6">J15*I15</f>
        <v>#REF!</v>
      </c>
      <c r="L15" s="14"/>
      <c r="M15" s="194">
        <v>90771</v>
      </c>
      <c r="N15" s="207" t="s">
        <v>7</v>
      </c>
      <c r="O15" s="196">
        <v>17.39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98" t="s">
        <v>111</v>
      </c>
      <c r="B16" s="199" t="s">
        <v>62</v>
      </c>
      <c r="C16" s="198">
        <v>88322</v>
      </c>
      <c r="D16" s="200" t="str">
        <f t="shared" si="3"/>
        <v>TÉCNICO DE SONDAGEM COM ENCARGOS COMPLEMENTARES</v>
      </c>
      <c r="E16" s="198" t="s">
        <v>271</v>
      </c>
      <c r="F16" s="201">
        <v>1</v>
      </c>
      <c r="G16" s="201">
        <v>6</v>
      </c>
      <c r="H16" s="206">
        <v>10</v>
      </c>
      <c r="I16" s="201">
        <f t="shared" si="4"/>
        <v>60</v>
      </c>
      <c r="J16" s="204" t="e">
        <f t="shared" si="5"/>
        <v>#REF!</v>
      </c>
      <c r="K16" s="205" t="e">
        <f t="shared" si="6"/>
        <v>#REF!</v>
      </c>
      <c r="L16" s="32"/>
      <c r="M16" s="194">
        <v>90772</v>
      </c>
      <c r="N16" s="207" t="s">
        <v>11</v>
      </c>
      <c r="O16" s="196">
        <v>13.91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customHeight="1">
      <c r="A17" s="185">
        <v>4</v>
      </c>
      <c r="B17" s="186"/>
      <c r="C17" s="185"/>
      <c r="D17" s="187" t="s">
        <v>279</v>
      </c>
      <c r="E17" s="188"/>
      <c r="F17" s="189"/>
      <c r="G17" s="190"/>
      <c r="H17" s="191"/>
      <c r="I17" s="189"/>
      <c r="J17" s="192"/>
      <c r="K17" s="193"/>
      <c r="L17" s="32"/>
      <c r="M17" s="194">
        <v>90775</v>
      </c>
      <c r="N17" s="195" t="s">
        <v>6</v>
      </c>
      <c r="O17" s="196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customHeight="1">
      <c r="A18" s="198" t="s">
        <v>71</v>
      </c>
      <c r="B18" s="199" t="s">
        <v>62</v>
      </c>
      <c r="C18" s="198">
        <v>90777</v>
      </c>
      <c r="D18" s="200" t="str">
        <f>VLOOKUP(C18,$M$9:$O$36,2,FALSE)</f>
        <v>ENGENHEIRO CIVIL DE OBRA JUNIOR COM ENCARGOS COMPLEMENTARES</v>
      </c>
      <c r="E18" s="198" t="s">
        <v>271</v>
      </c>
      <c r="F18" s="201">
        <v>1</v>
      </c>
      <c r="G18" s="201">
        <v>6</v>
      </c>
      <c r="H18" s="206">
        <v>30</v>
      </c>
      <c r="I18" s="201">
        <f>ROUND(G18*H18,2)</f>
        <v>180</v>
      </c>
      <c r="J18" s="204" t="e">
        <f>VLOOKUP(C18,$M$25:$O$37,3,FALSE)</f>
        <v>#REF!</v>
      </c>
      <c r="K18" s="205" t="e">
        <f>J18*I18</f>
        <v>#REF!</v>
      </c>
      <c r="L18" s="32"/>
      <c r="M18" s="194">
        <v>90777</v>
      </c>
      <c r="N18" s="207" t="s">
        <v>280</v>
      </c>
      <c r="O18" s="196">
        <v>65.599999999999994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 customHeight="1">
      <c r="A19" s="185">
        <v>5</v>
      </c>
      <c r="B19" s="186"/>
      <c r="C19" s="185"/>
      <c r="D19" s="187" t="s">
        <v>281</v>
      </c>
      <c r="E19" s="188"/>
      <c r="F19" s="189"/>
      <c r="G19" s="190"/>
      <c r="H19" s="191"/>
      <c r="I19" s="189"/>
      <c r="J19" s="192"/>
      <c r="K19" s="193"/>
      <c r="L19" s="14"/>
      <c r="M19" s="194">
        <v>90778</v>
      </c>
      <c r="N19" s="207" t="s">
        <v>282</v>
      </c>
      <c r="O19" s="196">
        <v>82.55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98" t="s">
        <v>74</v>
      </c>
      <c r="B20" s="199" t="s">
        <v>62</v>
      </c>
      <c r="C20" s="198">
        <v>90777</v>
      </c>
      <c r="D20" s="200" t="str">
        <f>VLOOKUP(C20,$M$9:$O$36,2,FALSE)</f>
        <v>ENGENHEIRO CIVIL DE OBRA JUNIOR COM ENCARGOS COMPLEMENTARES</v>
      </c>
      <c r="E20" s="198" t="s">
        <v>271</v>
      </c>
      <c r="F20" s="201">
        <v>1</v>
      </c>
      <c r="G20" s="201">
        <v>6</v>
      </c>
      <c r="H20" s="206">
        <v>40</v>
      </c>
      <c r="I20" s="201">
        <f>ROUND(G20*H20,2)</f>
        <v>240</v>
      </c>
      <c r="J20" s="204" t="e">
        <f>VLOOKUP(C20,$M$25:$O$37,3,FALSE)</f>
        <v>#REF!</v>
      </c>
      <c r="K20" s="205" t="e">
        <f>J20*I20</f>
        <v>#REF!</v>
      </c>
      <c r="L20" s="32"/>
      <c r="M20" s="194">
        <v>90779</v>
      </c>
      <c r="N20" s="207" t="s">
        <v>283</v>
      </c>
      <c r="O20" s="196">
        <v>108.36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185">
        <v>6</v>
      </c>
      <c r="B21" s="186"/>
      <c r="C21" s="185"/>
      <c r="D21" s="187" t="s">
        <v>284</v>
      </c>
      <c r="E21" s="188"/>
      <c r="F21" s="189"/>
      <c r="G21" s="190"/>
      <c r="H21" s="191"/>
      <c r="I21" s="189"/>
      <c r="J21" s="192"/>
      <c r="K21" s="193"/>
      <c r="L21" s="32"/>
      <c r="M21" s="194">
        <v>90781</v>
      </c>
      <c r="N21" s="195" t="s">
        <v>15</v>
      </c>
      <c r="O21" s="196">
        <v>46.17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 customHeight="1">
      <c r="A22" s="198" t="s">
        <v>116</v>
      </c>
      <c r="B22" s="199" t="s">
        <v>62</v>
      </c>
      <c r="C22" s="198">
        <v>90777</v>
      </c>
      <c r="D22" s="200" t="str">
        <f>VLOOKUP(C22,$M$9:$O$36,2,FALSE)</f>
        <v>ENGENHEIRO CIVIL DE OBRA JUNIOR COM ENCARGOS COMPLEMENTARES</v>
      </c>
      <c r="E22" s="198" t="s">
        <v>271</v>
      </c>
      <c r="F22" s="201">
        <v>1</v>
      </c>
      <c r="G22" s="201">
        <v>6</v>
      </c>
      <c r="H22" s="206">
        <v>30</v>
      </c>
      <c r="I22" s="201">
        <f>ROUND(G22*H22,2)</f>
        <v>180</v>
      </c>
      <c r="J22" s="204" t="e">
        <f>VLOOKUP(C22,$M$25:$O$37,3,FALSE)</f>
        <v>#REF!</v>
      </c>
      <c r="K22" s="205" t="e">
        <f>J22*I22</f>
        <v>#REF!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85">
        <v>7</v>
      </c>
      <c r="B23" s="186"/>
      <c r="C23" s="185"/>
      <c r="D23" s="187" t="s">
        <v>285</v>
      </c>
      <c r="E23" s="188"/>
      <c r="F23" s="189"/>
      <c r="G23" s="190"/>
      <c r="H23" s="191"/>
      <c r="I23" s="189"/>
      <c r="J23" s="192"/>
      <c r="K23" s="193"/>
      <c r="L23" s="32"/>
      <c r="M23" s="32"/>
      <c r="N23" s="14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 customHeight="1">
      <c r="A24" s="198" t="s">
        <v>118</v>
      </c>
      <c r="B24" s="199" t="s">
        <v>62</v>
      </c>
      <c r="C24" s="198">
        <v>90777</v>
      </c>
      <c r="D24" s="200" t="str">
        <f>VLOOKUP(C24,$M$9:$O$36,2,FALSE)</f>
        <v>ENGENHEIRO CIVIL DE OBRA JUNIOR COM ENCARGOS COMPLEMENTARES</v>
      </c>
      <c r="E24" s="198" t="s">
        <v>271</v>
      </c>
      <c r="F24" s="201">
        <v>1</v>
      </c>
      <c r="G24" s="201">
        <v>6</v>
      </c>
      <c r="H24" s="206">
        <v>30</v>
      </c>
      <c r="I24" s="201">
        <f>ROUND(G24*H24,2)</f>
        <v>180</v>
      </c>
      <c r="J24" s="204" t="e">
        <f>VLOOKUP(C24,$M$25:$O$37,3,FALSE)</f>
        <v>#REF!</v>
      </c>
      <c r="K24" s="205" t="e">
        <f>J24*I24</f>
        <v>#REF!</v>
      </c>
      <c r="L24" s="32"/>
      <c r="M24" s="32"/>
      <c r="N24" s="14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 customHeight="1">
      <c r="A25" s="185">
        <v>8</v>
      </c>
      <c r="B25" s="186"/>
      <c r="C25" s="185"/>
      <c r="D25" s="187" t="s">
        <v>286</v>
      </c>
      <c r="E25" s="188"/>
      <c r="F25" s="189"/>
      <c r="G25" s="190"/>
      <c r="H25" s="191"/>
      <c r="I25" s="189"/>
      <c r="J25" s="192"/>
      <c r="K25" s="193"/>
      <c r="L25" s="14"/>
      <c r="M25" s="194">
        <v>72871</v>
      </c>
      <c r="N25" s="195" t="s">
        <v>270</v>
      </c>
      <c r="O25" s="196">
        <v>270.76</v>
      </c>
      <c r="P25" s="14"/>
      <c r="Q25" s="366"/>
      <c r="R25" s="303"/>
      <c r="S25" s="304"/>
      <c r="T25" s="14"/>
      <c r="U25" s="14"/>
      <c r="V25" s="14"/>
      <c r="W25" s="14"/>
      <c r="X25" s="14"/>
      <c r="Y25" s="14"/>
      <c r="Z25" s="14"/>
    </row>
    <row r="26" spans="1:26" ht="12.75" customHeight="1">
      <c r="A26" s="198" t="s">
        <v>287</v>
      </c>
      <c r="B26" s="199" t="s">
        <v>62</v>
      </c>
      <c r="C26" s="198">
        <v>90777</v>
      </c>
      <c r="D26" s="200" t="str">
        <f>VLOOKUP(C26,$M$9:$O$36,2,FALSE)</f>
        <v>ENGENHEIRO CIVIL DE OBRA JUNIOR COM ENCARGOS COMPLEMENTARES</v>
      </c>
      <c r="E26" s="198" t="s">
        <v>271</v>
      </c>
      <c r="F26" s="201">
        <v>1</v>
      </c>
      <c r="G26" s="201">
        <v>6</v>
      </c>
      <c r="H26" s="206">
        <v>30</v>
      </c>
      <c r="I26" s="201">
        <f>ROUND(G26*H26,2)</f>
        <v>180</v>
      </c>
      <c r="J26" s="204" t="e">
        <f>VLOOKUP(C26,$M$25:$O$37,3,FALSE)</f>
        <v>#REF!</v>
      </c>
      <c r="K26" s="205" t="e">
        <f>J26*I26</f>
        <v>#REF!</v>
      </c>
      <c r="L26" s="32"/>
      <c r="M26" s="194">
        <v>88322</v>
      </c>
      <c r="N26" s="195" t="e">
        <f>VLOOKUP(M26,'[1]SINAPI-COMP-N-DESO'!#REF!,2,FALSE)</f>
        <v>#REF!</v>
      </c>
      <c r="O26" s="195" t="e">
        <f>VLOOKUP(N26,'[1]SINAPI-COMP-N-DESO'!#REF!,3,FALSE)</f>
        <v>#REF!</v>
      </c>
      <c r="P26" s="208"/>
      <c r="Q26" s="209"/>
      <c r="R26" s="210"/>
      <c r="S26" s="210"/>
      <c r="T26" s="32"/>
      <c r="U26" s="32"/>
      <c r="V26" s="32"/>
      <c r="W26" s="32"/>
      <c r="X26" s="32"/>
      <c r="Y26" s="32"/>
      <c r="Z26" s="32"/>
    </row>
    <row r="27" spans="1:26" ht="12.75" customHeight="1">
      <c r="A27" s="185">
        <v>9</v>
      </c>
      <c r="B27" s="186"/>
      <c r="C27" s="185"/>
      <c r="D27" s="187" t="s">
        <v>288</v>
      </c>
      <c r="E27" s="188"/>
      <c r="F27" s="189"/>
      <c r="G27" s="190"/>
      <c r="H27" s="191"/>
      <c r="I27" s="189"/>
      <c r="J27" s="192"/>
      <c r="K27" s="193"/>
      <c r="L27" s="32"/>
      <c r="M27" s="194">
        <v>88597</v>
      </c>
      <c r="N27" s="195" t="e">
        <f>VLOOKUP(M27,'[1]SINAPI-COMP-N-DESO'!#REF!,2,FALSE)</f>
        <v>#REF!</v>
      </c>
      <c r="O27" s="195" t="e">
        <f>VLOOKUP(N27,'[1]SINAPI-COMP-N-DESO'!#REF!,3,FALSE)</f>
        <v>#REF!</v>
      </c>
      <c r="P27" s="209"/>
      <c r="Q27" s="209"/>
      <c r="R27" s="210"/>
      <c r="S27" s="210"/>
      <c r="T27" s="32"/>
      <c r="U27" s="32"/>
      <c r="V27" s="32"/>
      <c r="W27" s="32"/>
      <c r="X27" s="32"/>
      <c r="Y27" s="32"/>
      <c r="Z27" s="32"/>
    </row>
    <row r="28" spans="1:26" ht="12.75" customHeight="1">
      <c r="A28" s="198" t="s">
        <v>289</v>
      </c>
      <c r="B28" s="199" t="s">
        <v>62</v>
      </c>
      <c r="C28" s="198">
        <v>90777</v>
      </c>
      <c r="D28" s="200" t="str">
        <f>VLOOKUP(C28,$M$9:$O$36,2,FALSE)</f>
        <v>ENGENHEIRO CIVIL DE OBRA JUNIOR COM ENCARGOS COMPLEMENTARES</v>
      </c>
      <c r="E28" s="198" t="s">
        <v>271</v>
      </c>
      <c r="F28" s="201">
        <v>1</v>
      </c>
      <c r="G28" s="201">
        <v>6</v>
      </c>
      <c r="H28" s="206">
        <v>30</v>
      </c>
      <c r="I28" s="201">
        <f>ROUND(G28*H28,2)</f>
        <v>180</v>
      </c>
      <c r="J28" s="204" t="e">
        <f>VLOOKUP(C28,$M$25:$O$37,3,FALSE)</f>
        <v>#REF!</v>
      </c>
      <c r="K28" s="205" t="e">
        <f>J28*I28</f>
        <v>#REF!</v>
      </c>
      <c r="L28" s="14"/>
      <c r="M28" s="194">
        <v>90768</v>
      </c>
      <c r="N28" s="195" t="e">
        <f>VLOOKUP(M28,'[1]SINAPI-COMP-N-DESO'!#REF!,2,FALSE)</f>
        <v>#REF!</v>
      </c>
      <c r="O28" s="195" t="e">
        <f>VLOOKUP(N28,'[1]SINAPI-COMP-N-DESO'!#REF!,3,FALSE)</f>
        <v>#REF!</v>
      </c>
      <c r="P28" s="209"/>
      <c r="Q28" s="209"/>
      <c r="R28" s="210"/>
      <c r="S28" s="210"/>
      <c r="T28" s="14"/>
      <c r="U28" s="14"/>
      <c r="V28" s="14"/>
      <c r="W28" s="14"/>
      <c r="X28" s="14"/>
      <c r="Y28" s="14"/>
      <c r="Z28" s="14"/>
    </row>
    <row r="29" spans="1:26" ht="12.75" customHeight="1">
      <c r="A29" s="185">
        <v>10</v>
      </c>
      <c r="B29" s="186"/>
      <c r="C29" s="185"/>
      <c r="D29" s="187" t="s">
        <v>290</v>
      </c>
      <c r="E29" s="188"/>
      <c r="F29" s="189"/>
      <c r="G29" s="190"/>
      <c r="H29" s="191"/>
      <c r="I29" s="189"/>
      <c r="J29" s="192"/>
      <c r="K29" s="193"/>
      <c r="L29" s="32"/>
      <c r="M29" s="194">
        <v>90769</v>
      </c>
      <c r="N29" s="195" t="e">
        <f>VLOOKUP(M29,'[1]SINAPI-COMP-N-DESO'!#REF!,2,FALSE)</f>
        <v>#REF!</v>
      </c>
      <c r="O29" s="195" t="e">
        <f>VLOOKUP(N29,'[1]SINAPI-COMP-N-DESO'!#REF!,3,FALSE)</f>
        <v>#REF!</v>
      </c>
      <c r="P29" s="209"/>
      <c r="Q29" s="209"/>
      <c r="R29" s="210"/>
      <c r="S29" s="210"/>
      <c r="T29" s="32"/>
      <c r="U29" s="32"/>
      <c r="V29" s="32"/>
      <c r="W29" s="32"/>
      <c r="X29" s="32"/>
      <c r="Y29" s="32"/>
      <c r="Z29" s="32"/>
    </row>
    <row r="30" spans="1:26" ht="12.75" customHeight="1">
      <c r="A30" s="198" t="s">
        <v>291</v>
      </c>
      <c r="B30" s="199" t="s">
        <v>62</v>
      </c>
      <c r="C30" s="198">
        <v>90777</v>
      </c>
      <c r="D30" s="200" t="str">
        <f>VLOOKUP(C30,$M$9:$O$36,2,FALSE)</f>
        <v>ENGENHEIRO CIVIL DE OBRA JUNIOR COM ENCARGOS COMPLEMENTARES</v>
      </c>
      <c r="E30" s="198" t="s">
        <v>271</v>
      </c>
      <c r="F30" s="201">
        <v>1</v>
      </c>
      <c r="G30" s="201">
        <v>6</v>
      </c>
      <c r="H30" s="206">
        <v>30</v>
      </c>
      <c r="I30" s="201">
        <f>ROUND(G30*H30,2)</f>
        <v>180</v>
      </c>
      <c r="J30" s="204" t="e">
        <f>VLOOKUP(C30,$M$25:$O$37,3,FALSE)</f>
        <v>#REF!</v>
      </c>
      <c r="K30" s="205" t="e">
        <f>J30*I30</f>
        <v>#REF!</v>
      </c>
      <c r="L30" s="32"/>
      <c r="M30" s="194">
        <v>90770</v>
      </c>
      <c r="N30" s="195" t="e">
        <f>VLOOKUP(M30,'[1]SINAPI-COMP-N-DESO'!#REF!,2,FALSE)</f>
        <v>#REF!</v>
      </c>
      <c r="O30" s="195" t="e">
        <f>VLOOKUP(N30,'[1]SINAPI-COMP-N-DESO'!#REF!,3,FALSE)</f>
        <v>#REF!</v>
      </c>
      <c r="P30" s="209"/>
      <c r="Q30" s="367"/>
      <c r="R30" s="304"/>
      <c r="S30" s="209"/>
      <c r="T30" s="32"/>
      <c r="U30" s="32"/>
      <c r="V30" s="32"/>
      <c r="W30" s="32"/>
      <c r="X30" s="32"/>
      <c r="Y30" s="32"/>
      <c r="Z30" s="32"/>
    </row>
    <row r="31" spans="1:26" ht="12.75" customHeight="1">
      <c r="A31" s="185">
        <v>11</v>
      </c>
      <c r="B31" s="186"/>
      <c r="C31" s="185"/>
      <c r="D31" s="187" t="s">
        <v>292</v>
      </c>
      <c r="E31" s="188"/>
      <c r="F31" s="189"/>
      <c r="G31" s="190"/>
      <c r="H31" s="191"/>
      <c r="I31" s="189"/>
      <c r="J31" s="192"/>
      <c r="K31" s="193"/>
      <c r="L31" s="14"/>
      <c r="M31" s="194">
        <v>90771</v>
      </c>
      <c r="N31" s="195" t="e">
        <f>VLOOKUP(M31,'[1]SINAPI-COMP-N-DESO'!#REF!,2,FALSE)</f>
        <v>#REF!</v>
      </c>
      <c r="O31" s="195" t="e">
        <f>VLOOKUP(N31,'[1]SINAPI-COMP-N-DESO'!#REF!,3,FALSE)</f>
        <v>#REF!</v>
      </c>
      <c r="P31" s="209"/>
      <c r="Q31" s="32"/>
      <c r="R31" s="32"/>
      <c r="S31" s="32"/>
      <c r="T31" s="14"/>
      <c r="U31" s="14"/>
      <c r="V31" s="14"/>
      <c r="W31" s="14"/>
      <c r="X31" s="14"/>
      <c r="Y31" s="14"/>
      <c r="Z31" s="14"/>
    </row>
    <row r="32" spans="1:26" ht="12.75" customHeight="1">
      <c r="A32" s="198" t="s">
        <v>293</v>
      </c>
      <c r="B32" s="199" t="s">
        <v>62</v>
      </c>
      <c r="C32" s="198">
        <v>90777</v>
      </c>
      <c r="D32" s="200" t="str">
        <f>VLOOKUP(C32,$M$9:$O$36,2,FALSE)</f>
        <v>ENGENHEIRO CIVIL DE OBRA JUNIOR COM ENCARGOS COMPLEMENTARES</v>
      </c>
      <c r="E32" s="198" t="s">
        <v>271</v>
      </c>
      <c r="F32" s="201">
        <v>1</v>
      </c>
      <c r="G32" s="201">
        <v>6</v>
      </c>
      <c r="H32" s="206">
        <v>30</v>
      </c>
      <c r="I32" s="201">
        <f>ROUND(G32*H32,2)</f>
        <v>180</v>
      </c>
      <c r="J32" s="204" t="e">
        <f>VLOOKUP(C32,$M$25:$O$37,3,FALSE)</f>
        <v>#REF!</v>
      </c>
      <c r="K32" s="205" t="e">
        <f>J32*I32</f>
        <v>#REF!</v>
      </c>
      <c r="L32" s="32"/>
      <c r="M32" s="194">
        <v>90772</v>
      </c>
      <c r="N32" s="195" t="e">
        <f>VLOOKUP(M32,'[1]SINAPI-COMP-N-DESO'!#REF!,2,FALSE)</f>
        <v>#REF!</v>
      </c>
      <c r="O32" s="195" t="e">
        <f>VLOOKUP(N32,'[1]SINAPI-COMP-N-DESO'!#REF!,3,FALSE)</f>
        <v>#REF!</v>
      </c>
      <c r="P32" s="209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>
      <c r="A33" s="185">
        <v>12</v>
      </c>
      <c r="B33" s="186"/>
      <c r="C33" s="185"/>
      <c r="D33" s="187" t="s">
        <v>294</v>
      </c>
      <c r="E33" s="188"/>
      <c r="F33" s="189"/>
      <c r="G33" s="190"/>
      <c r="H33" s="191"/>
      <c r="I33" s="189"/>
      <c r="J33" s="192"/>
      <c r="K33" s="193"/>
      <c r="L33" s="32"/>
      <c r="M33" s="194">
        <v>90775</v>
      </c>
      <c r="N33" s="195" t="e">
        <f>VLOOKUP(M33,'[1]SINAPI-COMP-N-DESO'!#REF!,2,FALSE)</f>
        <v>#REF!</v>
      </c>
      <c r="O33" s="195" t="e">
        <f>VLOOKUP(N33,'[1]SINAPI-COMP-N-DESO'!#REF!,3,FALSE)</f>
        <v>#REF!</v>
      </c>
      <c r="P33" s="209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>
      <c r="A34" s="198" t="s">
        <v>295</v>
      </c>
      <c r="B34" s="199" t="s">
        <v>62</v>
      </c>
      <c r="C34" s="198">
        <v>90777</v>
      </c>
      <c r="D34" s="200" t="str">
        <f>VLOOKUP(C34,$M$9:$O$36,2,FALSE)</f>
        <v>ENGENHEIRO CIVIL DE OBRA JUNIOR COM ENCARGOS COMPLEMENTARES</v>
      </c>
      <c r="E34" s="198" t="s">
        <v>271</v>
      </c>
      <c r="F34" s="201">
        <v>1</v>
      </c>
      <c r="G34" s="201">
        <v>6</v>
      </c>
      <c r="H34" s="206">
        <v>40</v>
      </c>
      <c r="I34" s="201">
        <f t="shared" ref="I34:I36" si="7">ROUND(G34*H34,2)</f>
        <v>240</v>
      </c>
      <c r="J34" s="204" t="e">
        <f>VLOOKUP(C34,$M$25:$O$37,3,FALSE)</f>
        <v>#REF!</v>
      </c>
      <c r="K34" s="205" t="e">
        <f>J34*I34</f>
        <v>#REF!</v>
      </c>
      <c r="L34" s="14"/>
      <c r="M34" s="194">
        <v>90777</v>
      </c>
      <c r="N34" s="195" t="e">
        <f>VLOOKUP(M34,'[1]SINAPI-COMP-N-DESO'!#REF!,2,FALSE)</f>
        <v>#REF!</v>
      </c>
      <c r="O34" s="195" t="e">
        <f>VLOOKUP(N34,'[1]SINAPI-COMP-N-DESO'!#REF!,3,FALSE)</f>
        <v>#REF!</v>
      </c>
      <c r="P34" s="209"/>
      <c r="Q34" s="32"/>
      <c r="R34" s="32"/>
      <c r="S34" s="32"/>
      <c r="T34" s="14"/>
      <c r="U34" s="14"/>
      <c r="V34" s="14"/>
      <c r="W34" s="14"/>
      <c r="X34" s="14"/>
      <c r="Y34" s="14"/>
      <c r="Z34" s="14"/>
    </row>
    <row r="35" spans="1:26" ht="12.75" customHeight="1">
      <c r="A35" s="185">
        <v>13</v>
      </c>
      <c r="B35" s="186"/>
      <c r="C35" s="185"/>
      <c r="D35" s="187" t="s">
        <v>70</v>
      </c>
      <c r="E35" s="188"/>
      <c r="F35" s="189"/>
      <c r="G35" s="190"/>
      <c r="H35" s="191"/>
      <c r="I35" s="189">
        <f t="shared" si="7"/>
        <v>0</v>
      </c>
      <c r="J35" s="192"/>
      <c r="K35" s="193"/>
      <c r="L35" s="32"/>
      <c r="M35" s="194">
        <v>90778</v>
      </c>
      <c r="N35" s="195" t="e">
        <f>VLOOKUP(M35,'[1]SINAPI-COMP-N-DESO'!#REF!,2,FALSE)</f>
        <v>#REF!</v>
      </c>
      <c r="O35" s="195" t="e">
        <f>VLOOKUP(N35,'[1]SINAPI-COMP-N-DESO'!#REF!,3,FALSE)</f>
        <v>#REF!</v>
      </c>
      <c r="P35" s="209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98" t="s">
        <v>296</v>
      </c>
      <c r="B36" s="199" t="s">
        <v>62</v>
      </c>
      <c r="C36" s="198">
        <v>90777</v>
      </c>
      <c r="D36" s="200" t="str">
        <f>VLOOKUP(C36,$M$9:$O$36,2,FALSE)</f>
        <v>ENGENHEIRO CIVIL DE OBRA JUNIOR COM ENCARGOS COMPLEMENTARES</v>
      </c>
      <c r="E36" s="198" t="s">
        <v>271</v>
      </c>
      <c r="F36" s="201">
        <v>1</v>
      </c>
      <c r="G36" s="201">
        <v>6</v>
      </c>
      <c r="H36" s="206">
        <v>10</v>
      </c>
      <c r="I36" s="201">
        <f t="shared" si="7"/>
        <v>60</v>
      </c>
      <c r="J36" s="204" t="e">
        <f>VLOOKUP(C36,$M$25:$O$37,3,FALSE)</f>
        <v>#REF!</v>
      </c>
      <c r="K36" s="205" t="e">
        <f>J36*I36</f>
        <v>#REF!</v>
      </c>
      <c r="L36" s="32"/>
      <c r="M36" s="194">
        <v>90779</v>
      </c>
      <c r="N36" s="195" t="e">
        <f>VLOOKUP(M36,'[1]SINAPI-COMP-N-DESO'!#REF!,2,FALSE)</f>
        <v>#REF!</v>
      </c>
      <c r="O36" s="195" t="e">
        <f>VLOOKUP(N36,'[1]SINAPI-COMP-N-DESO'!#REF!,3,FALSE)</f>
        <v>#REF!</v>
      </c>
      <c r="P36" s="209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 customHeight="1">
      <c r="A37" s="85"/>
      <c r="B37" s="211"/>
      <c r="C37" s="85"/>
      <c r="D37" s="212"/>
      <c r="E37" s="54"/>
      <c r="F37" s="86"/>
      <c r="G37" s="86"/>
      <c r="H37" s="87"/>
      <c r="I37" s="86"/>
      <c r="J37" s="86"/>
      <c r="K37" s="86"/>
      <c r="L37" s="14"/>
      <c r="M37" s="194">
        <v>90781</v>
      </c>
      <c r="N37" s="195" t="e">
        <f>VLOOKUP(M37,'[1]SINAPI-COMP-N-DESO'!#REF!,2,FALSE)</f>
        <v>#REF!</v>
      </c>
      <c r="O37" s="195" t="e">
        <f>VLOOKUP(N37,'[1]SINAPI-COMP-N-DESO'!#REF!,3,FALSE)</f>
        <v>#REF!</v>
      </c>
      <c r="P37" s="209"/>
      <c r="Q37" s="32"/>
      <c r="R37" s="32"/>
      <c r="S37" s="32"/>
      <c r="T37" s="14"/>
      <c r="U37" s="14"/>
      <c r="V37" s="14"/>
      <c r="W37" s="14"/>
      <c r="X37" s="14"/>
      <c r="Y37" s="14"/>
      <c r="Z37" s="14"/>
    </row>
    <row r="38" spans="1:26" ht="1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4"/>
      <c r="K38" s="215" t="e">
        <f>SUM(K10:K36)</f>
        <v>#REF!</v>
      </c>
      <c r="L38" s="14"/>
      <c r="M38" s="14"/>
      <c r="N38" s="14"/>
      <c r="O38" s="14"/>
      <c r="P38" s="14"/>
      <c r="Q38" s="32"/>
      <c r="R38" s="32"/>
      <c r="S38" s="32"/>
      <c r="T38" s="14"/>
      <c r="U38" s="14"/>
      <c r="V38" s="14"/>
      <c r="W38" s="14"/>
      <c r="X38" s="14"/>
      <c r="Y38" s="14"/>
      <c r="Z38" s="14"/>
    </row>
    <row r="39" spans="1:26" ht="15" customHeight="1">
      <c r="A39" s="85"/>
      <c r="B39" s="211"/>
      <c r="C39" s="85"/>
      <c r="D39" s="212"/>
      <c r="E39" s="54"/>
      <c r="F39" s="86"/>
      <c r="G39" s="86"/>
      <c r="H39" s="87"/>
      <c r="I39" s="86"/>
      <c r="J39" s="86"/>
      <c r="K39" s="86"/>
      <c r="L39" s="14"/>
      <c r="M39" s="14"/>
      <c r="N39" s="14"/>
      <c r="O39" s="216"/>
      <c r="P39" s="14"/>
      <c r="Q39" s="32"/>
      <c r="R39" s="32"/>
      <c r="S39" s="32"/>
      <c r="T39" s="14"/>
      <c r="U39" s="14"/>
      <c r="V39" s="14"/>
      <c r="W39" s="14"/>
      <c r="X39" s="14"/>
      <c r="Y39" s="14"/>
      <c r="Z39" s="14"/>
    </row>
    <row r="40" spans="1:26" ht="12.75" customHeight="1">
      <c r="A40" s="217">
        <v>13</v>
      </c>
      <c r="B40" s="218"/>
      <c r="C40" s="217"/>
      <c r="D40" s="219" t="s">
        <v>297</v>
      </c>
      <c r="E40" s="217"/>
      <c r="F40" s="220"/>
      <c r="G40" s="220"/>
      <c r="H40" s="221"/>
      <c r="I40" s="220"/>
      <c r="J40" s="220"/>
      <c r="K40" s="220"/>
      <c r="L40" s="32"/>
      <c r="M40" s="14"/>
      <c r="N40" s="14"/>
      <c r="O40" s="216"/>
      <c r="P40" s="209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194" t="s">
        <v>296</v>
      </c>
      <c r="B41" s="222" t="s">
        <v>62</v>
      </c>
      <c r="C41" s="194">
        <v>90771</v>
      </c>
      <c r="D41" s="200" t="str">
        <f>VLOOKUP(C41,$M$9:$O$36,2,FALSE)</f>
        <v>AUXILIAR DE DESENHISTA COM ENCARGOS COMPLEMENTARES</v>
      </c>
      <c r="E41" s="194" t="s">
        <v>271</v>
      </c>
      <c r="F41" s="223">
        <v>4</v>
      </c>
      <c r="G41" s="223">
        <v>8</v>
      </c>
      <c r="H41" s="224">
        <v>80</v>
      </c>
      <c r="I41" s="223">
        <f>ROUND(G41*H41,2)</f>
        <v>640</v>
      </c>
      <c r="J41" s="204" t="e">
        <f>VLOOKUP(C41,$M$25:$O$37,3,FALSE)</f>
        <v>#REF!</v>
      </c>
      <c r="K41" s="225" t="e">
        <f t="shared" ref="K41:K43" si="8">J41*I41</f>
        <v>#REF!</v>
      </c>
      <c r="L41" s="32"/>
      <c r="M41" s="14"/>
      <c r="N41" s="14"/>
      <c r="O41" s="216"/>
      <c r="P41" s="209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194" t="s">
        <v>298</v>
      </c>
      <c r="B42" s="222" t="s">
        <v>62</v>
      </c>
      <c r="C42" s="194">
        <v>72871</v>
      </c>
      <c r="D42" s="226" t="str">
        <f>VLOOKUP(C42,$M$9:$O$32,2,FALSE)</f>
        <v>MOBILIZACAO E INSTALACAO DE 01 EQUIPAMENTO DE SONDAGEM, DISTANCIA ATE 10 Km</v>
      </c>
      <c r="E42" s="194" t="s">
        <v>206</v>
      </c>
      <c r="F42" s="223"/>
      <c r="G42" s="223"/>
      <c r="H42" s="224"/>
      <c r="I42" s="227">
        <v>6</v>
      </c>
      <c r="J42" s="225">
        <f>VLOOKUP(C42,$M$24:$O$37,3,FALSE)</f>
        <v>270.76</v>
      </c>
      <c r="K42" s="227">
        <f t="shared" si="8"/>
        <v>1624.56</v>
      </c>
      <c r="L42" s="32"/>
      <c r="M42" s="14"/>
      <c r="N42" s="14"/>
      <c r="O42" s="32"/>
      <c r="P42" s="209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194" t="s">
        <v>299</v>
      </c>
      <c r="B43" s="222" t="s">
        <v>300</v>
      </c>
      <c r="C43" s="194"/>
      <c r="D43" s="226" t="s">
        <v>301</v>
      </c>
      <c r="E43" s="194" t="s">
        <v>206</v>
      </c>
      <c r="F43" s="223"/>
      <c r="G43" s="223"/>
      <c r="H43" s="224"/>
      <c r="I43" s="227">
        <v>150</v>
      </c>
      <c r="J43" s="227">
        <v>8</v>
      </c>
      <c r="K43" s="227">
        <f t="shared" si="8"/>
        <v>1200</v>
      </c>
      <c r="L43" s="14"/>
      <c r="M43" s="14"/>
      <c r="N43" s="14"/>
      <c r="O43" s="208"/>
      <c r="P43" s="32"/>
      <c r="Q43" s="32"/>
      <c r="R43" s="32"/>
      <c r="S43" s="32"/>
      <c r="T43" s="14"/>
      <c r="U43" s="14"/>
      <c r="V43" s="14"/>
      <c r="W43" s="14"/>
      <c r="X43" s="14"/>
      <c r="Y43" s="14"/>
      <c r="Z43" s="14"/>
    </row>
    <row r="44" spans="1:26" ht="15" customHeight="1">
      <c r="A44" s="85"/>
      <c r="B44" s="211"/>
      <c r="C44" s="85"/>
      <c r="D44" s="212"/>
      <c r="E44" s="85"/>
      <c r="F44" s="86"/>
      <c r="G44" s="86"/>
      <c r="H44" s="87"/>
      <c r="I44" s="86"/>
      <c r="J44" s="86"/>
      <c r="K44" s="86"/>
      <c r="L44" s="14"/>
      <c r="M44" s="228"/>
      <c r="N44" s="229"/>
      <c r="O44" s="20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230" t="s">
        <v>302</v>
      </c>
      <c r="B45" s="231"/>
      <c r="C45" s="213"/>
      <c r="D45" s="213"/>
      <c r="E45" s="213"/>
      <c r="F45" s="213"/>
      <c r="G45" s="213"/>
      <c r="H45" s="213"/>
      <c r="I45" s="213"/>
      <c r="J45" s="232"/>
      <c r="K45" s="215" t="e">
        <f>SUM(K41:K43)</f>
        <v>#REF!</v>
      </c>
      <c r="L45" s="32"/>
      <c r="M45" s="14"/>
      <c r="N45" s="14"/>
      <c r="O45" s="216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85"/>
      <c r="B46" s="211"/>
      <c r="C46" s="85"/>
      <c r="D46" s="212"/>
      <c r="E46" s="85"/>
      <c r="F46" s="86"/>
      <c r="G46" s="86"/>
      <c r="H46" s="87"/>
      <c r="I46" s="86"/>
      <c r="J46" s="86"/>
      <c r="K46" s="8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217"/>
      <c r="B47" s="218"/>
      <c r="C47" s="217"/>
      <c r="D47" s="219" t="s">
        <v>303</v>
      </c>
      <c r="E47" s="78"/>
      <c r="F47" s="79"/>
      <c r="G47" s="79"/>
      <c r="H47" s="233"/>
      <c r="I47" s="79"/>
      <c r="J47" s="79"/>
      <c r="K47" s="79"/>
      <c r="L47" s="14"/>
      <c r="M47" s="32"/>
      <c r="N47" s="3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94"/>
      <c r="B48" s="222"/>
      <c r="C48" s="194"/>
      <c r="D48" s="226" t="s">
        <v>304</v>
      </c>
      <c r="E48" s="195"/>
      <c r="F48" s="234"/>
      <c r="G48" s="234"/>
      <c r="H48" s="235"/>
      <c r="I48" s="236">
        <f>'CALCULO BDI'!E9</f>
        <v>0.04</v>
      </c>
      <c r="J48" s="368">
        <f>'CALCULO BDI'!E18</f>
        <v>0.22877342476291962</v>
      </c>
      <c r="K48" s="369" t="e">
        <f>J48*(K38+K45)</f>
        <v>#REF!</v>
      </c>
      <c r="L48" s="14"/>
      <c r="M48" s="32"/>
      <c r="N48" s="3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94"/>
      <c r="B49" s="222"/>
      <c r="C49" s="194"/>
      <c r="D49" s="226" t="s">
        <v>305</v>
      </c>
      <c r="E49" s="195"/>
      <c r="F49" s="234"/>
      <c r="G49" s="234"/>
      <c r="H49" s="235"/>
      <c r="I49" s="236">
        <f>'CALCULO BDI'!E10</f>
        <v>8.0000000000000002E-3</v>
      </c>
      <c r="J49" s="312"/>
      <c r="K49" s="312"/>
      <c r="L49" s="14"/>
      <c r="M49" s="14"/>
      <c r="N49" s="14"/>
      <c r="O49" s="216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94"/>
      <c r="B50" s="222"/>
      <c r="C50" s="194"/>
      <c r="D50" s="226" t="s">
        <v>306</v>
      </c>
      <c r="E50" s="195"/>
      <c r="F50" s="234"/>
      <c r="G50" s="234"/>
      <c r="H50" s="235"/>
      <c r="I50" s="236">
        <f>'CALCULO BDI'!E11</f>
        <v>1.2699999999999999E-2</v>
      </c>
      <c r="J50" s="312"/>
      <c r="K50" s="312"/>
      <c r="L50" s="32"/>
      <c r="M50" s="14"/>
      <c r="N50" s="14"/>
      <c r="O50" s="208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194"/>
      <c r="B51" s="222"/>
      <c r="C51" s="194"/>
      <c r="D51" s="226" t="s">
        <v>307</v>
      </c>
      <c r="E51" s="195"/>
      <c r="F51" s="234"/>
      <c r="G51" s="234"/>
      <c r="H51" s="235"/>
      <c r="I51" s="236">
        <f>'CALCULO BDI'!E12</f>
        <v>1.23E-2</v>
      </c>
      <c r="J51" s="312"/>
      <c r="K51" s="312"/>
      <c r="L51" s="32"/>
      <c r="M51" s="14"/>
      <c r="N51" s="14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194"/>
      <c r="B52" s="222"/>
      <c r="C52" s="194"/>
      <c r="D52" s="226" t="s">
        <v>308</v>
      </c>
      <c r="E52" s="195"/>
      <c r="F52" s="234"/>
      <c r="G52" s="234"/>
      <c r="H52" s="235"/>
      <c r="I52" s="236">
        <f>'CALCULO BDI'!E13</f>
        <v>7.3999999999999996E-2</v>
      </c>
      <c r="J52" s="312"/>
      <c r="K52" s="312"/>
      <c r="L52" s="32"/>
      <c r="M52" s="14"/>
      <c r="N52" s="14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194"/>
      <c r="B53" s="222"/>
      <c r="C53" s="194"/>
      <c r="D53" s="226" t="s">
        <v>309</v>
      </c>
      <c r="E53" s="195"/>
      <c r="F53" s="234"/>
      <c r="G53" s="234"/>
      <c r="H53" s="235"/>
      <c r="I53" s="237">
        <f>'CALCULO BDI'!E38</f>
        <v>0.1065</v>
      </c>
      <c r="J53" s="289"/>
      <c r="K53" s="289"/>
      <c r="L53" s="14"/>
      <c r="M53" s="14"/>
      <c r="N53" s="14"/>
      <c r="O53" s="216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85"/>
      <c r="B54" s="85"/>
      <c r="C54" s="85"/>
      <c r="D54" s="56"/>
      <c r="E54" s="85"/>
      <c r="F54" s="86"/>
      <c r="G54" s="86"/>
      <c r="H54" s="87"/>
      <c r="I54" s="86"/>
      <c r="J54" s="86"/>
      <c r="K54" s="228"/>
      <c r="L54" s="14"/>
      <c r="M54" s="32"/>
      <c r="N54" s="32"/>
      <c r="O54" s="20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230" t="s">
        <v>310</v>
      </c>
      <c r="B55" s="213"/>
      <c r="C55" s="213"/>
      <c r="D55" s="213"/>
      <c r="E55" s="213"/>
      <c r="F55" s="213"/>
      <c r="G55" s="213"/>
      <c r="H55" s="213"/>
      <c r="I55" s="213"/>
      <c r="J55" s="232"/>
      <c r="K55" s="215" t="e">
        <f>K48</f>
        <v>#REF!</v>
      </c>
      <c r="L55" s="14"/>
      <c r="M55" s="32"/>
      <c r="N55" s="3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228"/>
      <c r="L56" s="14"/>
      <c r="M56" s="32"/>
      <c r="N56" s="3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230" t="s">
        <v>311</v>
      </c>
      <c r="B57" s="213"/>
      <c r="C57" s="213"/>
      <c r="D57" s="213"/>
      <c r="E57" s="213"/>
      <c r="F57" s="213"/>
      <c r="G57" s="213"/>
      <c r="H57" s="213"/>
      <c r="I57" s="213"/>
      <c r="J57" s="232"/>
      <c r="K57" s="238" t="e">
        <f>K55+K45+K38</f>
        <v>#REF!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29"/>
      <c r="L60" s="32"/>
      <c r="M60" s="14"/>
      <c r="N60" s="14"/>
      <c r="O60" s="1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32"/>
      <c r="M61" s="14"/>
      <c r="N61" s="14"/>
      <c r="O61" s="14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2"/>
      <c r="M62" s="14"/>
      <c r="N62" s="14"/>
      <c r="O62" s="14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7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7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1">
    <mergeCell ref="A7:A8"/>
    <mergeCell ref="B7:B8"/>
    <mergeCell ref="C7:C8"/>
    <mergeCell ref="D7:D8"/>
    <mergeCell ref="E7:I7"/>
    <mergeCell ref="J7:K7"/>
    <mergeCell ref="Q25:S25"/>
    <mergeCell ref="Q30:R30"/>
    <mergeCell ref="J48:J53"/>
    <mergeCell ref="K48:K53"/>
    <mergeCell ref="A4:C4"/>
    <mergeCell ref="D4:G4"/>
    <mergeCell ref="A1:K1"/>
    <mergeCell ref="A2:C2"/>
    <mergeCell ref="D2:G2"/>
    <mergeCell ref="H2:J5"/>
    <mergeCell ref="K2:K5"/>
    <mergeCell ref="A3:C3"/>
    <mergeCell ref="D3:G3"/>
    <mergeCell ref="A5:C5"/>
    <mergeCell ref="F5:G5"/>
  </mergeCells>
  <printOptions horizontalCentered="1"/>
  <pageMargins left="0.70866141732283472" right="0.35433070866141736" top="0.98425196850393704" bottom="0.86614173228346458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/>
  <cols>
    <col min="1" max="1" width="47.5703125" customWidth="1"/>
    <col min="2" max="5" width="10.7109375" customWidth="1"/>
    <col min="6" max="6" width="3.140625" customWidth="1"/>
    <col min="7" max="7" width="21.85546875" customWidth="1"/>
    <col min="8" max="26" width="9.140625" customWidth="1"/>
  </cols>
  <sheetData>
    <row r="1" spans="1:26" ht="15" customHeight="1">
      <c r="A1" s="384" t="s">
        <v>312</v>
      </c>
      <c r="B1" s="278"/>
      <c r="C1" s="278"/>
      <c r="D1" s="278"/>
      <c r="E1" s="279"/>
      <c r="F1" s="239"/>
      <c r="G1" s="377" t="s">
        <v>313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9"/>
    </row>
    <row r="2" spans="1:26" ht="15" customHeight="1">
      <c r="A2" s="283"/>
      <c r="B2" s="284"/>
      <c r="C2" s="284"/>
      <c r="D2" s="284"/>
      <c r="E2" s="285"/>
      <c r="F2" s="239"/>
      <c r="G2" s="380" t="s">
        <v>314</v>
      </c>
      <c r="H2" s="370" t="s">
        <v>315</v>
      </c>
      <c r="I2" s="371"/>
      <c r="J2" s="372"/>
      <c r="K2" s="370" t="s">
        <v>316</v>
      </c>
      <c r="L2" s="371"/>
      <c r="M2" s="372"/>
      <c r="N2" s="370" t="s">
        <v>317</v>
      </c>
      <c r="O2" s="371"/>
      <c r="P2" s="372"/>
      <c r="Q2" s="370" t="s">
        <v>318</v>
      </c>
      <c r="R2" s="371"/>
      <c r="S2" s="372"/>
      <c r="T2" s="370" t="s">
        <v>319</v>
      </c>
      <c r="U2" s="371"/>
      <c r="V2" s="372"/>
      <c r="W2" s="376" t="s">
        <v>320</v>
      </c>
      <c r="X2" s="371"/>
      <c r="Y2" s="372"/>
      <c r="Z2" s="383" t="s">
        <v>321</v>
      </c>
    </row>
    <row r="3" spans="1:26" ht="15" customHeight="1">
      <c r="A3" s="240"/>
      <c r="B3" s="240"/>
      <c r="C3" s="240"/>
      <c r="D3" s="240"/>
      <c r="E3" s="240"/>
      <c r="F3" s="239"/>
      <c r="G3" s="381"/>
      <c r="H3" s="373"/>
      <c r="I3" s="374"/>
      <c r="J3" s="375"/>
      <c r="K3" s="373"/>
      <c r="L3" s="374"/>
      <c r="M3" s="375"/>
      <c r="N3" s="373"/>
      <c r="O3" s="374"/>
      <c r="P3" s="375"/>
      <c r="Q3" s="373"/>
      <c r="R3" s="374"/>
      <c r="S3" s="375"/>
      <c r="T3" s="373"/>
      <c r="U3" s="374"/>
      <c r="V3" s="375"/>
      <c r="W3" s="373"/>
      <c r="X3" s="374"/>
      <c r="Y3" s="375"/>
      <c r="Z3" s="381"/>
    </row>
    <row r="4" spans="1:26" ht="15" customHeight="1">
      <c r="A4" s="385" t="s">
        <v>322</v>
      </c>
      <c r="B4" s="273"/>
      <c r="C4" s="273"/>
      <c r="D4" s="273"/>
      <c r="E4" s="274"/>
      <c r="F4" s="239"/>
      <c r="G4" s="382"/>
      <c r="H4" s="241" t="s">
        <v>323</v>
      </c>
      <c r="I4" s="241" t="s">
        <v>324</v>
      </c>
      <c r="J4" s="241" t="s">
        <v>325</v>
      </c>
      <c r="K4" s="241" t="s">
        <v>326</v>
      </c>
      <c r="L4" s="241" t="s">
        <v>324</v>
      </c>
      <c r="M4" s="241" t="s">
        <v>325</v>
      </c>
      <c r="N4" s="241" t="s">
        <v>326</v>
      </c>
      <c r="O4" s="241" t="s">
        <v>324</v>
      </c>
      <c r="P4" s="241" t="s">
        <v>327</v>
      </c>
      <c r="Q4" s="241" t="s">
        <v>323</v>
      </c>
      <c r="R4" s="241" t="s">
        <v>324</v>
      </c>
      <c r="S4" s="241" t="s">
        <v>325</v>
      </c>
      <c r="T4" s="241" t="s">
        <v>326</v>
      </c>
      <c r="U4" s="241" t="s">
        <v>324</v>
      </c>
      <c r="V4" s="241" t="s">
        <v>325</v>
      </c>
      <c r="W4" s="241" t="s">
        <v>323</v>
      </c>
      <c r="X4" s="241" t="s">
        <v>324</v>
      </c>
      <c r="Y4" s="241" t="s">
        <v>325</v>
      </c>
      <c r="Z4" s="382"/>
    </row>
    <row r="5" spans="1:26" ht="15" customHeight="1">
      <c r="A5" s="385" t="s">
        <v>328</v>
      </c>
      <c r="B5" s="273"/>
      <c r="C5" s="273"/>
      <c r="D5" s="273"/>
      <c r="E5" s="274"/>
      <c r="F5" s="239"/>
      <c r="G5" s="242" t="s">
        <v>322</v>
      </c>
      <c r="H5" s="243">
        <v>0.03</v>
      </c>
      <c r="I5" s="243">
        <v>0.04</v>
      </c>
      <c r="J5" s="243">
        <v>5.5E-2</v>
      </c>
      <c r="K5" s="243">
        <v>8.0000000000000002E-3</v>
      </c>
      <c r="L5" s="243">
        <v>8.0000000000000002E-3</v>
      </c>
      <c r="M5" s="243">
        <v>0.01</v>
      </c>
      <c r="N5" s="243">
        <v>9.7000000000000003E-3</v>
      </c>
      <c r="O5" s="243">
        <v>1.2699999999999999E-2</v>
      </c>
      <c r="P5" s="243">
        <v>1.2699999999999999E-2</v>
      </c>
      <c r="Q5" s="243">
        <v>5.8999999999999999E-3</v>
      </c>
      <c r="R5" s="243">
        <v>1.23E-2</v>
      </c>
      <c r="S5" s="243">
        <v>1.3899999999999999E-2</v>
      </c>
      <c r="T5" s="243">
        <v>6.1600000000000002E-2</v>
      </c>
      <c r="U5" s="243">
        <v>7.3999999999999996E-2</v>
      </c>
      <c r="V5" s="243">
        <v>8.9599999999999999E-2</v>
      </c>
      <c r="W5" s="244">
        <v>0.2034</v>
      </c>
      <c r="X5" s="244">
        <v>0.22120000000000001</v>
      </c>
      <c r="Y5" s="244">
        <v>0.25</v>
      </c>
      <c r="Z5" s="245">
        <f t="shared" ref="Z5:Z9" si="0">(((1+I5+L5+O5)*(1+R5)*(1+U5))/(1-$E$14))-1</f>
        <v>0.22877342476291962</v>
      </c>
    </row>
    <row r="6" spans="1:26" ht="34.5" customHeight="1">
      <c r="A6" s="246" t="s">
        <v>329</v>
      </c>
      <c r="B6" s="240"/>
      <c r="C6" s="240"/>
      <c r="D6" s="240"/>
      <c r="E6" s="240"/>
      <c r="F6" s="239"/>
      <c r="G6" s="242" t="s">
        <v>330</v>
      </c>
      <c r="H6" s="243">
        <v>3.7999999999999999E-2</v>
      </c>
      <c r="I6" s="243">
        <v>4.0099999999999997E-2</v>
      </c>
      <c r="J6" s="243">
        <v>4.6699999999999998E-2</v>
      </c>
      <c r="K6" s="243">
        <v>3.2000000000000002E-3</v>
      </c>
      <c r="L6" s="243">
        <v>4.0000000000000001E-3</v>
      </c>
      <c r="M6" s="243">
        <v>7.4000000000000003E-3</v>
      </c>
      <c r="N6" s="243">
        <v>5.0000000000000001E-3</v>
      </c>
      <c r="O6" s="243">
        <v>5.5999999999999999E-3</v>
      </c>
      <c r="P6" s="243">
        <v>9.7000000000000003E-3</v>
      </c>
      <c r="Q6" s="243">
        <v>1.0200000000000001E-2</v>
      </c>
      <c r="R6" s="243">
        <v>1.11E-2</v>
      </c>
      <c r="S6" s="243">
        <v>1.21E-2</v>
      </c>
      <c r="T6" s="243">
        <v>6.6400000000000001E-2</v>
      </c>
      <c r="U6" s="243">
        <v>7.2999999999999995E-2</v>
      </c>
      <c r="V6" s="243">
        <v>8.6900000000000005E-2</v>
      </c>
      <c r="W6" s="244">
        <v>0.19600000000000001</v>
      </c>
      <c r="X6" s="244">
        <v>0.2097</v>
      </c>
      <c r="Y6" s="244">
        <v>0.24229999999999999</v>
      </c>
      <c r="Z6" s="245">
        <f t="shared" si="0"/>
        <v>0.21345800949387361</v>
      </c>
    </row>
    <row r="7" spans="1:26" ht="15" customHeight="1">
      <c r="A7" s="386" t="s">
        <v>185</v>
      </c>
      <c r="B7" s="387" t="s">
        <v>331</v>
      </c>
      <c r="C7" s="273"/>
      <c r="D7" s="274"/>
      <c r="E7" s="386" t="s">
        <v>332</v>
      </c>
      <c r="F7" s="239"/>
      <c r="G7" s="242" t="s">
        <v>333</v>
      </c>
      <c r="H7" s="243">
        <v>3.4299999999999997E-2</v>
      </c>
      <c r="I7" s="243">
        <v>4.9299999999999997E-2</v>
      </c>
      <c r="J7" s="243">
        <v>6.7100000000000007E-2</v>
      </c>
      <c r="K7" s="243">
        <v>2.8E-3</v>
      </c>
      <c r="L7" s="243">
        <v>4.8999999999999998E-3</v>
      </c>
      <c r="M7" s="243">
        <v>7.4999999999999997E-3</v>
      </c>
      <c r="N7" s="243">
        <v>0.01</v>
      </c>
      <c r="O7" s="243">
        <v>1.3899999999999999E-2</v>
      </c>
      <c r="P7" s="243">
        <v>1.7399999999999999E-2</v>
      </c>
      <c r="Q7" s="243">
        <v>9.4000000000000004E-3</v>
      </c>
      <c r="R7" s="243">
        <v>9.9000000000000008E-3</v>
      </c>
      <c r="S7" s="243">
        <v>1.17E-2</v>
      </c>
      <c r="T7" s="243">
        <v>6.7400000000000002E-2</v>
      </c>
      <c r="U7" s="243">
        <v>8.0399999999999999E-2</v>
      </c>
      <c r="V7" s="243">
        <v>9.4E-2</v>
      </c>
      <c r="W7" s="244">
        <v>0.20760000000000001</v>
      </c>
      <c r="X7" s="244">
        <v>0.24179999999999999</v>
      </c>
      <c r="Y7" s="244">
        <v>0.26440000000000002</v>
      </c>
      <c r="Z7" s="245">
        <f t="shared" si="0"/>
        <v>0.24176834829621718</v>
      </c>
    </row>
    <row r="8" spans="1:26" ht="15" customHeight="1">
      <c r="A8" s="289"/>
      <c r="B8" s="247" t="s">
        <v>334</v>
      </c>
      <c r="C8" s="247" t="s">
        <v>335</v>
      </c>
      <c r="D8" s="247" t="s">
        <v>336</v>
      </c>
      <c r="E8" s="289"/>
      <c r="F8" s="239"/>
      <c r="G8" s="248" t="s">
        <v>337</v>
      </c>
      <c r="H8" s="243">
        <v>5.2900000000000003E-2</v>
      </c>
      <c r="I8" s="243">
        <v>5.9200000000000003E-2</v>
      </c>
      <c r="J8" s="243">
        <v>7.9299999999999995E-2</v>
      </c>
      <c r="K8" s="243">
        <v>2.5000000000000001E-3</v>
      </c>
      <c r="L8" s="243">
        <v>5.1000000000000004E-3</v>
      </c>
      <c r="M8" s="243">
        <v>5.5999999999999999E-3</v>
      </c>
      <c r="N8" s="243">
        <v>0.01</v>
      </c>
      <c r="O8" s="243">
        <v>1.4800000000000001E-2</v>
      </c>
      <c r="P8" s="243">
        <v>1.9699999999999999E-2</v>
      </c>
      <c r="Q8" s="243">
        <v>1.01E-2</v>
      </c>
      <c r="R8" s="243">
        <v>1.0699999999999999E-2</v>
      </c>
      <c r="S8" s="243">
        <v>1.11E-2</v>
      </c>
      <c r="T8" s="243">
        <v>0.08</v>
      </c>
      <c r="U8" s="243">
        <v>8.3099999999999993E-2</v>
      </c>
      <c r="V8" s="243">
        <v>9.5100000000000004E-2</v>
      </c>
      <c r="W8" s="244">
        <v>0.24</v>
      </c>
      <c r="X8" s="244">
        <v>0.25840000000000002</v>
      </c>
      <c r="Y8" s="244">
        <v>0.27860000000000001</v>
      </c>
      <c r="Z8" s="245">
        <f t="shared" si="0"/>
        <v>0.25868842125412894</v>
      </c>
    </row>
    <row r="9" spans="1:26" ht="15" customHeight="1">
      <c r="A9" s="249" t="s">
        <v>338</v>
      </c>
      <c r="B9" s="250">
        <f>VLOOKUP($A$4,$G$5:$Z$9,2,)</f>
        <v>0.03</v>
      </c>
      <c r="C9" s="250">
        <f>VLOOKUP($A$4,$G$5:$Z$9,3,)</f>
        <v>0.04</v>
      </c>
      <c r="D9" s="250">
        <f>VLOOKUP($A$4,$G$5:$Z$9,4,)</f>
        <v>5.5E-2</v>
      </c>
      <c r="E9" s="251">
        <f t="shared" ref="E9:E17" si="1">C9</f>
        <v>0.04</v>
      </c>
      <c r="F9" s="239"/>
      <c r="G9" s="242" t="s">
        <v>339</v>
      </c>
      <c r="H9" s="243">
        <v>0.04</v>
      </c>
      <c r="I9" s="243">
        <v>5.5199999999999999E-2</v>
      </c>
      <c r="J9" s="243">
        <v>7.85E-2</v>
      </c>
      <c r="K9" s="243">
        <v>8.0999999999999996E-3</v>
      </c>
      <c r="L9" s="243">
        <v>1.2200000000000001E-2</v>
      </c>
      <c r="M9" s="243">
        <v>1.9900000000000001E-2</v>
      </c>
      <c r="N9" s="243">
        <v>1.46E-2</v>
      </c>
      <c r="O9" s="243">
        <v>2.3199999999999998E-2</v>
      </c>
      <c r="P9" s="243">
        <v>3.1600000000000003E-2</v>
      </c>
      <c r="Q9" s="243">
        <v>9.4000000000000004E-3</v>
      </c>
      <c r="R9" s="243">
        <v>1.0200000000000001E-2</v>
      </c>
      <c r="S9" s="243">
        <v>1.3299999999999999E-2</v>
      </c>
      <c r="T9" s="243">
        <v>7.1400000000000005E-2</v>
      </c>
      <c r="U9" s="243">
        <v>8.4000000000000005E-2</v>
      </c>
      <c r="V9" s="243">
        <v>0.1043</v>
      </c>
      <c r="W9" s="244">
        <v>0.22800000000000001</v>
      </c>
      <c r="X9" s="244">
        <v>0.27479999999999999</v>
      </c>
      <c r="Y9" s="244">
        <v>0.3095</v>
      </c>
      <c r="Z9" s="245">
        <f t="shared" si="0"/>
        <v>0.27252951100692591</v>
      </c>
    </row>
    <row r="10" spans="1:26" ht="15" customHeight="1">
      <c r="A10" s="252" t="s">
        <v>340</v>
      </c>
      <c r="B10" s="253">
        <f>VLOOKUP($A$4,$G$5:$Z$9,5,)</f>
        <v>8.0000000000000002E-3</v>
      </c>
      <c r="C10" s="253">
        <f>VLOOKUP($A$4,$G$5:$Z$9,6,)</f>
        <v>8.0000000000000002E-3</v>
      </c>
      <c r="D10" s="253">
        <f>VLOOKUP($A$4,$G$5:$Z$9,7,)</f>
        <v>0.01</v>
      </c>
      <c r="E10" s="254">
        <f t="shared" si="1"/>
        <v>8.0000000000000002E-3</v>
      </c>
      <c r="F10" s="239"/>
      <c r="G10" s="255"/>
      <c r="H10" s="256"/>
      <c r="I10" s="256"/>
      <c r="J10" s="255"/>
      <c r="K10" s="256"/>
      <c r="L10" s="256"/>
      <c r="M10" s="255"/>
      <c r="N10" s="256"/>
      <c r="O10" s="256"/>
      <c r="P10" s="255"/>
      <c r="Q10" s="256"/>
      <c r="R10" s="256"/>
      <c r="S10" s="255"/>
      <c r="T10" s="256"/>
      <c r="U10" s="256"/>
      <c r="V10" s="255"/>
      <c r="W10" s="256"/>
      <c r="X10" s="256"/>
      <c r="Y10" s="255"/>
      <c r="Z10" s="256"/>
    </row>
    <row r="11" spans="1:26" ht="15" customHeight="1">
      <c r="A11" s="249" t="s">
        <v>306</v>
      </c>
      <c r="B11" s="250">
        <f>VLOOKUP($A$4,$G$5:$Z$9,8,)</f>
        <v>9.7000000000000003E-3</v>
      </c>
      <c r="C11" s="250">
        <f>VLOOKUP($A$4,$G$5:$Z$9,9,)</f>
        <v>1.2699999999999999E-2</v>
      </c>
      <c r="D11" s="250">
        <f>VLOOKUP($A$4,$G$5:$Z$9,10,)</f>
        <v>1.2699999999999999E-2</v>
      </c>
      <c r="E11" s="251">
        <f t="shared" si="1"/>
        <v>1.2699999999999999E-2</v>
      </c>
      <c r="F11" s="239"/>
      <c r="G11" s="257"/>
      <c r="H11" s="388" t="s">
        <v>341</v>
      </c>
      <c r="I11" s="278"/>
      <c r="J11" s="27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</row>
    <row r="12" spans="1:26" ht="15" customHeight="1">
      <c r="A12" s="249" t="s">
        <v>342</v>
      </c>
      <c r="B12" s="250">
        <f>VLOOKUP($A$4,$G$5:$Z$9,11,)</f>
        <v>5.8999999999999999E-3</v>
      </c>
      <c r="C12" s="250">
        <f>VLOOKUP($A$4,$G$5:$Z$9,12,)</f>
        <v>1.23E-2</v>
      </c>
      <c r="D12" s="250">
        <f>VLOOKUP($A$4,$G$5:$Z$9,13,)</f>
        <v>1.3899999999999999E-2</v>
      </c>
      <c r="E12" s="251">
        <f t="shared" si="1"/>
        <v>1.23E-2</v>
      </c>
      <c r="F12" s="239"/>
      <c r="G12" s="239"/>
      <c r="H12" s="283"/>
      <c r="I12" s="284"/>
      <c r="J12" s="285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</row>
    <row r="13" spans="1:26" ht="15" customHeight="1">
      <c r="A13" s="249" t="s">
        <v>308</v>
      </c>
      <c r="B13" s="250">
        <f>VLOOKUP($A$4,$G$5:$Z$9,14,)</f>
        <v>6.1600000000000002E-2</v>
      </c>
      <c r="C13" s="250">
        <f>VLOOKUP($A$4,$G$5:$Z$9,15,)</f>
        <v>7.3999999999999996E-2</v>
      </c>
      <c r="D13" s="250">
        <f>VLOOKUP($A$4,$G$5:$Z$9,16,)</f>
        <v>8.9599999999999999E-2</v>
      </c>
      <c r="E13" s="251">
        <f t="shared" si="1"/>
        <v>7.3999999999999996E-2</v>
      </c>
      <c r="F13" s="239"/>
      <c r="G13" s="239"/>
      <c r="H13" s="258" t="s">
        <v>343</v>
      </c>
      <c r="I13" s="258" t="s">
        <v>344</v>
      </c>
      <c r="J13" s="258" t="s">
        <v>345</v>
      </c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</row>
    <row r="14" spans="1:26" ht="15" customHeight="1">
      <c r="A14" s="259" t="s">
        <v>346</v>
      </c>
      <c r="B14" s="250">
        <f t="shared" ref="B14:D14" si="2">SUM(B15:B17)</f>
        <v>6.1499999999999999E-2</v>
      </c>
      <c r="C14" s="250">
        <f t="shared" si="2"/>
        <v>6.1499999999999999E-2</v>
      </c>
      <c r="D14" s="250">
        <f t="shared" si="2"/>
        <v>6.1499999999999999E-2</v>
      </c>
      <c r="E14" s="251">
        <f t="shared" si="1"/>
        <v>6.1499999999999999E-2</v>
      </c>
      <c r="F14" s="239"/>
      <c r="G14" s="242" t="s">
        <v>328</v>
      </c>
      <c r="H14" s="260">
        <v>0.03</v>
      </c>
      <c r="I14" s="260">
        <v>6.4999999999999997E-3</v>
      </c>
      <c r="J14" s="260">
        <v>2.5000000000000001E-2</v>
      </c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</row>
    <row r="15" spans="1:26" ht="15" customHeight="1">
      <c r="A15" s="249" t="s">
        <v>343</v>
      </c>
      <c r="B15" s="250">
        <f t="shared" ref="B15:D15" si="3">VLOOKUP($A$5,$G$14:$J$16,2,)</f>
        <v>0.03</v>
      </c>
      <c r="C15" s="250">
        <f t="shared" si="3"/>
        <v>0.03</v>
      </c>
      <c r="D15" s="250">
        <f t="shared" si="3"/>
        <v>0.03</v>
      </c>
      <c r="E15" s="250">
        <f t="shared" si="1"/>
        <v>0.03</v>
      </c>
      <c r="F15" s="239"/>
      <c r="G15" s="242" t="s">
        <v>347</v>
      </c>
      <c r="H15" s="260">
        <v>0.03</v>
      </c>
      <c r="I15" s="260">
        <v>6.4999999999999997E-3</v>
      </c>
      <c r="J15" s="260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</row>
    <row r="16" spans="1:26" ht="15" customHeight="1">
      <c r="A16" s="249" t="s">
        <v>344</v>
      </c>
      <c r="B16" s="250">
        <f t="shared" ref="B16:D16" si="4">VLOOKUP($A$5,$G$14:$J$16,3,)</f>
        <v>6.4999999999999997E-3</v>
      </c>
      <c r="C16" s="250">
        <f t="shared" si="4"/>
        <v>6.4999999999999997E-3</v>
      </c>
      <c r="D16" s="250">
        <f t="shared" si="4"/>
        <v>6.4999999999999997E-3</v>
      </c>
      <c r="E16" s="250">
        <f t="shared" si="1"/>
        <v>6.4999999999999997E-3</v>
      </c>
      <c r="F16" s="239"/>
      <c r="G16" s="242" t="s">
        <v>348</v>
      </c>
      <c r="H16" s="260">
        <v>0.03</v>
      </c>
      <c r="I16" s="260">
        <v>6.4999999999999997E-3</v>
      </c>
      <c r="J16" s="260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</row>
    <row r="17" spans="1:26" ht="15" customHeight="1">
      <c r="A17" s="249" t="s">
        <v>349</v>
      </c>
      <c r="B17" s="250">
        <f t="shared" ref="B17:D17" si="5">VLOOKUP($A$5,$G$14:$J$16,4,)</f>
        <v>2.5000000000000001E-2</v>
      </c>
      <c r="C17" s="250">
        <f t="shared" si="5"/>
        <v>2.5000000000000001E-2</v>
      </c>
      <c r="D17" s="250">
        <f t="shared" si="5"/>
        <v>2.5000000000000001E-2</v>
      </c>
      <c r="E17" s="250">
        <f t="shared" si="1"/>
        <v>2.5000000000000001E-2</v>
      </c>
      <c r="F17" s="239"/>
      <c r="G17" s="239"/>
      <c r="H17" s="261"/>
      <c r="I17" s="261"/>
      <c r="J17" s="261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</row>
    <row r="18" spans="1:26" ht="15" customHeight="1">
      <c r="A18" s="394" t="s">
        <v>350</v>
      </c>
      <c r="B18" s="273"/>
      <c r="C18" s="273"/>
      <c r="D18" s="274"/>
      <c r="E18" s="251">
        <f>(((1+E9+E10+E11)*(1+E12)*(1+E13))/(1-E14))-1</f>
        <v>0.22877342476291962</v>
      </c>
      <c r="F18" s="239"/>
      <c r="G18" s="239"/>
      <c r="H18" s="261"/>
      <c r="I18" s="261"/>
      <c r="J18" s="261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</row>
    <row r="19" spans="1:26" ht="15" customHeight="1">
      <c r="A19" s="262" t="s">
        <v>351</v>
      </c>
      <c r="B19" s="14"/>
      <c r="C19" s="14"/>
      <c r="D19" s="14"/>
      <c r="E19" s="41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</row>
    <row r="20" spans="1:26" ht="15" customHeight="1">
      <c r="A20" s="262" t="s">
        <v>352</v>
      </c>
      <c r="B20" s="14"/>
      <c r="C20" s="14"/>
      <c r="D20" s="14"/>
      <c r="E20" s="41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</row>
    <row r="21" spans="1:26" ht="15" customHeight="1">
      <c r="A21" s="392" t="s">
        <v>353</v>
      </c>
      <c r="B21" s="303"/>
      <c r="C21" s="303"/>
      <c r="D21" s="303"/>
      <c r="E21" s="391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6" ht="15.75" customHeight="1">
      <c r="A22" s="263"/>
      <c r="B22" s="264"/>
      <c r="C22" s="264"/>
      <c r="D22" s="264"/>
      <c r="E22" s="265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</row>
    <row r="23" spans="1:26" ht="15" customHeight="1">
      <c r="A23" s="392" t="s">
        <v>354</v>
      </c>
      <c r="B23" s="303"/>
      <c r="C23" s="303"/>
      <c r="D23" s="304"/>
      <c r="E23" s="265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</row>
    <row r="24" spans="1:26" ht="15.75" customHeight="1">
      <c r="A24" s="263"/>
      <c r="B24" s="264"/>
      <c r="C24" s="264"/>
      <c r="D24" s="264"/>
      <c r="E24" s="265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</row>
    <row r="25" spans="1:26" ht="15.75" customHeight="1">
      <c r="A25" s="263"/>
      <c r="B25" s="264"/>
      <c r="C25" s="264"/>
      <c r="D25" s="264"/>
      <c r="E25" s="265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ht="15.75" customHeight="1">
      <c r="A26" s="263"/>
      <c r="B26" s="264"/>
      <c r="C26" s="264"/>
      <c r="D26" s="264"/>
      <c r="E26" s="265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ht="15.75" customHeight="1">
      <c r="A27" s="263"/>
      <c r="B27" s="264"/>
      <c r="C27" s="264"/>
      <c r="D27" s="264"/>
      <c r="E27" s="265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</row>
    <row r="28" spans="1:26" ht="15.75" customHeight="1">
      <c r="A28" s="263"/>
      <c r="B28" s="264"/>
      <c r="C28" s="264"/>
      <c r="D28" s="264"/>
      <c r="E28" s="265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ht="15.75" customHeight="1">
      <c r="A29" s="266" t="s">
        <v>355</v>
      </c>
      <c r="B29" s="264"/>
      <c r="C29" s="264"/>
      <c r="D29" s="264"/>
      <c r="E29" s="265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ht="15.75" customHeight="1">
      <c r="A30" s="389" t="s">
        <v>356</v>
      </c>
      <c r="B30" s="303"/>
      <c r="C30" s="303"/>
      <c r="D30" s="304"/>
      <c r="E30" s="265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ht="15.75" customHeight="1">
      <c r="A31" s="389" t="s">
        <v>357</v>
      </c>
      <c r="B31" s="303"/>
      <c r="C31" s="303"/>
      <c r="D31" s="304"/>
      <c r="E31" s="265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ht="15.75" customHeight="1">
      <c r="A32" s="389" t="s">
        <v>358</v>
      </c>
      <c r="B32" s="303"/>
      <c r="C32" s="303"/>
      <c r="D32" s="304"/>
      <c r="E32" s="265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ht="15.75" customHeight="1">
      <c r="A33" s="389" t="s">
        <v>359</v>
      </c>
      <c r="B33" s="303"/>
      <c r="C33" s="303"/>
      <c r="D33" s="304"/>
      <c r="E33" s="265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spans="1:26" ht="15.75" customHeight="1">
      <c r="A34" s="389" t="s">
        <v>360</v>
      </c>
      <c r="B34" s="303"/>
      <c r="C34" s="303"/>
      <c r="D34" s="304"/>
      <c r="E34" s="265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ht="15.75" customHeight="1">
      <c r="A35" s="266"/>
      <c r="B35" s="267"/>
      <c r="C35" s="267"/>
      <c r="D35" s="267"/>
      <c r="E35" s="265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5.75" customHeight="1">
      <c r="A36" s="390" t="s">
        <v>361</v>
      </c>
      <c r="B36" s="303"/>
      <c r="C36" s="303"/>
      <c r="D36" s="303"/>
      <c r="E36" s="391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5.75" customHeight="1">
      <c r="A37" s="40"/>
      <c r="B37" s="14"/>
      <c r="C37" s="14"/>
      <c r="D37" s="14"/>
      <c r="E37" s="41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ht="15.75" customHeight="1">
      <c r="A38" s="268" t="s">
        <v>362</v>
      </c>
      <c r="B38" s="250">
        <f t="shared" ref="B38:D38" si="6">SUM(B15:B17)+4.5%</f>
        <v>0.1065</v>
      </c>
      <c r="C38" s="250">
        <f t="shared" si="6"/>
        <v>0.1065</v>
      </c>
      <c r="D38" s="250">
        <f t="shared" si="6"/>
        <v>0.1065</v>
      </c>
      <c r="E38" s="269">
        <f>IF(E14&gt;0, (SUM(E15:E17)+4.5%), 0)</f>
        <v>0.1065</v>
      </c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ht="15.75" customHeight="1">
      <c r="A39" s="270"/>
      <c r="B39" s="264"/>
      <c r="C39" s="264"/>
      <c r="D39" s="264"/>
      <c r="E39" s="265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ht="29.25" customHeight="1">
      <c r="A40" s="392" t="s">
        <v>363</v>
      </c>
      <c r="B40" s="303"/>
      <c r="C40" s="303"/>
      <c r="D40" s="303"/>
      <c r="E40" s="391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ht="15.75" customHeight="1">
      <c r="A41" s="393" t="s">
        <v>364</v>
      </c>
      <c r="B41" s="273"/>
      <c r="C41" s="273"/>
      <c r="D41" s="274"/>
      <c r="E41" s="251">
        <f>(((1+E9+E10+E11)*(1+E12)*(1+E13))/(1-E38))-1</f>
        <v>0.29065904772244</v>
      </c>
      <c r="F41" s="239"/>
      <c r="G41" s="271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ht="15.75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spans="1:26" ht="15.7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5.7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5.7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5.7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:26" ht="15.7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:26" ht="15.75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:26" ht="15.75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ht="15.7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</row>
    <row r="51" spans="1:26" ht="15.75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ht="15.7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spans="1:26" ht="15.7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spans="1:26" ht="15.75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</row>
    <row r="55" spans="1:26" ht="15.7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</row>
    <row r="56" spans="1:26" ht="15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</row>
    <row r="57" spans="1:26" ht="15.75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</row>
    <row r="58" spans="1:26" ht="15.75" customHeight="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spans="1:26" ht="15.75" customHeight="1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spans="1:26" ht="15.75" customHeight="1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</row>
    <row r="61" spans="1:26" ht="15.7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</row>
    <row r="62" spans="1:26" ht="15.75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spans="1:26" ht="15.75" customHeight="1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spans="1:26" ht="15.75" customHeight="1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spans="1:26" ht="15.75" customHeight="1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ht="15.75" customHeight="1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5.75" customHeight="1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5.75" customHeigh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5.75" customHeight="1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5.75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spans="1:26" ht="15.75" customHeight="1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spans="1:26" ht="15.75" customHeight="1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spans="1:26" ht="15.75" customHeight="1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</row>
    <row r="74" spans="1:26" ht="15.75" customHeight="1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spans="1:26" ht="15.75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5.75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5.75" customHeight="1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6" ht="15.75" customHeight="1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</row>
    <row r="79" spans="1:26" ht="15.75" customHeight="1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</row>
    <row r="80" spans="1:26" ht="15.75" customHeight="1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spans="1:26" ht="15.75" customHeight="1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spans="1:26" ht="15.75" customHeight="1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spans="1:26" ht="15.75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spans="1:26" ht="15.75" customHeight="1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spans="1:26" ht="15.75" customHeight="1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spans="1:26" ht="15.75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</row>
    <row r="87" spans="1:26" ht="15.75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</row>
    <row r="88" spans="1:26" ht="15.75" customHeight="1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</row>
    <row r="89" spans="1:26" ht="15.75" customHeigh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</row>
    <row r="90" spans="1:26" ht="15.75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</row>
    <row r="91" spans="1:26" ht="15.75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</row>
    <row r="92" spans="1:26" ht="15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</row>
    <row r="93" spans="1:26" ht="15.75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</row>
    <row r="94" spans="1:26" ht="15.75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</row>
    <row r="95" spans="1:26" ht="15.75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</row>
    <row r="96" spans="1:26" ht="15.75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</row>
    <row r="97" spans="1:26" ht="15.75" customHeight="1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</row>
    <row r="98" spans="1:26" ht="15.75" customHeight="1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</row>
    <row r="99" spans="1:26" ht="15.75" customHeight="1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</row>
    <row r="100" spans="1:26" ht="15.75" customHeight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</row>
    <row r="101" spans="1:26" ht="15.75" customHeigh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spans="1:26" ht="15.75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spans="1:26" ht="15.75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</row>
    <row r="104" spans="1:26" ht="15.75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</row>
    <row r="105" spans="1:26" ht="15.75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</row>
    <row r="106" spans="1:26" ht="15.75" customHeight="1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spans="1:26" ht="15.75" customHeight="1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spans="1:26" ht="15.75" customHeight="1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spans="1:26" ht="15.75" customHeight="1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spans="1:26" ht="15.75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spans="1:26" ht="15.75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spans="1:26" ht="15.75" customHeight="1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spans="1:26" ht="15.75" customHeight="1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spans="1:26" ht="15.75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spans="1:26" ht="15.75" customHeight="1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spans="1:26" ht="15.75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spans="1:26" ht="15.75" customHeight="1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spans="1:26" ht="15.75" customHeight="1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spans="1:26" ht="15.75" customHeight="1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spans="1:26" ht="15.75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spans="1:26" ht="15.75" customHeight="1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spans="1:26" ht="15.75" customHeight="1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spans="1:26" ht="15.75" customHeigh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spans="1:26" ht="15.75" customHeight="1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spans="1:26" ht="15.75" customHeight="1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spans="1:26" ht="15.75" customHeight="1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spans="1:26" ht="15.75" customHeight="1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spans="1:26" ht="15.75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spans="1:26" ht="15.75" customHeight="1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spans="1:26" ht="15.75" customHeigh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spans="1:26" ht="15.75" customHeigh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spans="1:26" ht="15.75" customHeight="1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spans="1:26" ht="15.75" customHeight="1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spans="1:26" ht="15.75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spans="1:26" ht="15.75" customHeight="1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spans="1:26" ht="15.75" customHeight="1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spans="1:26" ht="15.75" customHeight="1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spans="1:26" ht="15.75" customHeight="1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spans="1:26" ht="15.75" customHeight="1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spans="1:26" ht="15.75" customHeight="1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spans="1:26" ht="15.75" customHeight="1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spans="1:26" ht="15.75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spans="1:26" ht="15.75" customHeight="1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spans="1:26" ht="15.75" customHeight="1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spans="1:26" ht="15.75" customHeight="1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spans="1:26" ht="15.75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spans="1:26" ht="15.75" customHeight="1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spans="1:26" ht="15.75" customHeight="1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spans="1:26" ht="15.75" customHeight="1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spans="1:26" ht="15.75" customHeight="1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spans="1:26" ht="15.75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spans="1:26" ht="15.75" customHeight="1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spans="1:26" ht="15.75" customHeight="1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spans="1:26" ht="15.75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  <row r="155" spans="1:26" ht="15.75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</row>
    <row r="156" spans="1:26" ht="15.75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</row>
    <row r="157" spans="1:26" ht="15.75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</row>
    <row r="158" spans="1:26" ht="15.75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</row>
    <row r="159" spans="1:26" ht="15.75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</row>
    <row r="160" spans="1:26" ht="15.75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</row>
    <row r="161" spans="1:26" ht="15.75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</row>
    <row r="162" spans="1:26" ht="15.75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</row>
    <row r="163" spans="1:26" ht="15.75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</row>
    <row r="164" spans="1:26" ht="15.75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</row>
    <row r="165" spans="1:26" ht="15.75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</row>
    <row r="166" spans="1:26" ht="15.75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</row>
    <row r="167" spans="1:26" ht="15.75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</row>
    <row r="168" spans="1:26" ht="15.75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</row>
    <row r="169" spans="1:26" ht="15.75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</row>
    <row r="170" spans="1:26" ht="15.75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</row>
    <row r="171" spans="1:26" ht="15.75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</row>
    <row r="172" spans="1:26" ht="15.75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</row>
    <row r="173" spans="1:26" ht="15.75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</row>
    <row r="174" spans="1:26" ht="15.75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</row>
    <row r="175" spans="1:26" ht="15.75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</row>
    <row r="176" spans="1:26" ht="15.75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</row>
    <row r="177" spans="1:26" ht="15.75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</row>
    <row r="178" spans="1:26" ht="15.75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</row>
    <row r="179" spans="1:26" ht="15.75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</row>
    <row r="180" spans="1:26" ht="15.75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</row>
    <row r="181" spans="1:26" ht="15.75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</row>
    <row r="182" spans="1:26" ht="15.75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</row>
    <row r="183" spans="1:26" ht="15.75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ht="15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</row>
    <row r="185" spans="1:26" ht="15.75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</row>
    <row r="186" spans="1:26" ht="15.75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</row>
    <row r="187" spans="1:26" ht="15.75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</row>
    <row r="188" spans="1:26" ht="15.75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</row>
    <row r="189" spans="1:26" ht="15.75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</row>
    <row r="190" spans="1:26" ht="15.75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spans="1:26" ht="15.75" customHeight="1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</row>
    <row r="192" spans="1:26" ht="15.75" customHeight="1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</row>
    <row r="193" spans="1:26" ht="15.75" customHeight="1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</row>
    <row r="194" spans="1:26" ht="15.75" customHeight="1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</row>
    <row r="195" spans="1:26" ht="15.75" customHeight="1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spans="1:26" ht="15.75" customHeight="1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</row>
    <row r="197" spans="1:26" ht="15.75" customHeight="1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</row>
    <row r="198" spans="1:26" ht="15.75" customHeight="1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</row>
    <row r="199" spans="1:26" ht="15.75" customHeight="1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</row>
    <row r="200" spans="1:26" ht="15.75" customHeight="1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</row>
    <row r="201" spans="1:26" ht="15.75" customHeight="1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</row>
    <row r="202" spans="1:26" ht="15.75" customHeight="1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</row>
    <row r="203" spans="1:26" ht="15.75" customHeigh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spans="1:26" ht="15.75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spans="1:26" ht="15.75" customHeight="1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spans="1:26" ht="15.75" customHeight="1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spans="1:26" ht="15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spans="1:26" ht="15.75" customHeight="1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spans="1:26" ht="15.75" customHeight="1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spans="1:26" ht="15.75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</row>
    <row r="211" spans="1:26" ht="15.75" customHeight="1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</row>
    <row r="212" spans="1:26" ht="15.75" customHeight="1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spans="1:26" ht="15.75" customHeight="1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spans="1:26" ht="15.75" customHeight="1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spans="1:26" ht="15.75" customHeight="1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spans="1:26" ht="15.75" customHeight="1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spans="1:26" ht="15.75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spans="1:26" ht="15.75" customHeight="1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spans="1:26" ht="15.75" customHeight="1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</row>
    <row r="220" spans="1:26" ht="15.75" customHeight="1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</row>
    <row r="221" spans="1:26" ht="15.75" customHeight="1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</row>
    <row r="222" spans="1:26" ht="15.75" customHeight="1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</row>
    <row r="223" spans="1:26" ht="15.75" customHeight="1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spans="1:26" ht="15.75" customHeight="1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</row>
    <row r="225" spans="1:26" ht="15.75" customHeight="1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</row>
    <row r="226" spans="1:26" ht="15.75" customHeight="1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</row>
    <row r="227" spans="1:26" ht="15.75" customHeight="1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</row>
    <row r="228" spans="1:26" ht="15.75" customHeight="1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</row>
    <row r="229" spans="1:26" ht="15.75" customHeight="1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</row>
    <row r="230" spans="1:26" ht="15.75" customHeight="1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</row>
    <row r="231" spans="1:26" ht="15.75" customHeight="1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</row>
    <row r="232" spans="1:26" ht="15.75" customHeight="1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</row>
    <row r="233" spans="1:26" ht="15.75" customHeight="1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</row>
    <row r="234" spans="1:26" ht="15.75" customHeight="1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</row>
    <row r="235" spans="1:26" ht="15.75" customHeight="1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</row>
    <row r="236" spans="1:26" ht="15.75" customHeight="1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spans="1:26" ht="15.75" customHeight="1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</row>
    <row r="238" spans="1:26" ht="15.75" customHeight="1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</row>
    <row r="239" spans="1:26" ht="15.75" customHeight="1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</row>
    <row r="240" spans="1:26" ht="15.75" customHeight="1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</row>
    <row r="241" spans="1:26" ht="15.75" customHeight="1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</row>
    <row r="242" spans="1:26" ht="15.75" customHeight="1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</row>
    <row r="243" spans="1:26" ht="15.75" customHeight="1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</row>
    <row r="244" spans="1:26" ht="15.75" customHeight="1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</row>
    <row r="245" spans="1:26" ht="15.75" customHeight="1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</row>
    <row r="246" spans="1:26" ht="15.75" customHeight="1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</row>
    <row r="247" spans="1:26" ht="15.75" customHeight="1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</row>
    <row r="248" spans="1:26" ht="15.75" customHeight="1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</row>
    <row r="249" spans="1:26" ht="15.75" customHeight="1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</row>
    <row r="250" spans="1:26" ht="15.75" customHeight="1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</row>
    <row r="251" spans="1:26" ht="15.75" customHeight="1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</row>
    <row r="252" spans="1:26" ht="15.75" customHeight="1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</row>
    <row r="253" spans="1:26" ht="15.75" customHeight="1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</row>
    <row r="254" spans="1:26" ht="15.75" customHeight="1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</row>
    <row r="255" spans="1:26" ht="15.75" customHeight="1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</row>
    <row r="256" spans="1:26" ht="15.75" customHeight="1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</row>
    <row r="257" spans="1:26" ht="15.75" customHeight="1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</row>
    <row r="258" spans="1:26" ht="15.75" customHeight="1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</row>
    <row r="259" spans="1:26" ht="15.75" customHeight="1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spans="1:26" ht="15.75" customHeight="1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spans="1:26" ht="15.75" customHeight="1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spans="1:26" ht="15.75" customHeight="1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spans="1:26" ht="15.75" customHeight="1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spans="1:26" ht="15.75" customHeight="1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spans="1:26" ht="15.75" customHeight="1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spans="1:26" ht="15.75" customHeight="1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</row>
    <row r="267" spans="1:26" ht="15.75" customHeight="1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spans="1:26" ht="15.75" customHeight="1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spans="1:26" ht="15.75" customHeight="1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spans="1:26" ht="15.75" customHeight="1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spans="1:26" ht="15.75" customHeight="1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spans="1:26" ht="15.75" customHeight="1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spans="1:26" ht="15.75" customHeight="1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spans="1:26" ht="15.75" customHeight="1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</row>
    <row r="275" spans="1:26" ht="15.75" customHeight="1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</row>
    <row r="276" spans="1:26" ht="15.75" customHeight="1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</row>
    <row r="277" spans="1:26" ht="15.75" customHeight="1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</row>
    <row r="278" spans="1:26" ht="15.75" customHeight="1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spans="1:26" ht="15.75" customHeight="1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</row>
    <row r="280" spans="1:26" ht="15.75" customHeight="1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</row>
    <row r="281" spans="1:26" ht="15.75" customHeight="1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</row>
    <row r="282" spans="1:26" ht="15.75" customHeight="1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</row>
    <row r="283" spans="1:26" ht="15.75" customHeight="1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</row>
    <row r="284" spans="1:26" ht="15.75" customHeight="1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</row>
    <row r="285" spans="1:26" ht="15.75" customHeight="1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</row>
    <row r="286" spans="1:26" ht="15.75" customHeight="1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</row>
    <row r="287" spans="1:26" ht="15.75" customHeight="1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</row>
    <row r="288" spans="1:26" ht="15.75" customHeight="1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</row>
    <row r="289" spans="1:26" ht="15.75" customHeight="1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</row>
    <row r="290" spans="1:26" ht="15.75" customHeight="1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</row>
    <row r="291" spans="1:26" ht="15.75" customHeight="1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</row>
    <row r="292" spans="1:26" ht="15.75" customHeight="1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</row>
    <row r="293" spans="1:26" ht="15.75" customHeight="1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</row>
    <row r="294" spans="1:26" ht="15.75" customHeight="1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</row>
    <row r="295" spans="1:26" ht="15.75" customHeight="1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</row>
    <row r="296" spans="1:26" ht="15.75" customHeight="1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</row>
    <row r="297" spans="1:26" ht="15.75" customHeight="1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</row>
    <row r="298" spans="1:26" ht="15.75" customHeight="1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</row>
    <row r="299" spans="1:26" ht="15.75" customHeight="1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</row>
    <row r="300" spans="1:26" ht="15.75" customHeight="1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</row>
    <row r="301" spans="1:26" ht="15.75" customHeight="1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</row>
    <row r="302" spans="1:26" ht="15.75" customHeight="1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</row>
    <row r="303" spans="1:26" ht="15.75" customHeight="1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</row>
    <row r="304" spans="1:26" ht="15.75" customHeight="1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</row>
    <row r="305" spans="1:26" ht="15.75" customHeight="1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</row>
    <row r="306" spans="1:26" ht="15.75" customHeight="1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</row>
    <row r="307" spans="1:26" ht="15.75" customHeight="1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</row>
    <row r="308" spans="1:26" ht="15.75" customHeight="1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</row>
    <row r="309" spans="1:26" ht="15.75" customHeight="1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</row>
    <row r="310" spans="1:26" ht="15.75" customHeight="1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</row>
    <row r="311" spans="1:26" ht="15.75" customHeight="1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</row>
    <row r="312" spans="1:26" ht="15.75" customHeight="1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</row>
    <row r="313" spans="1:26" ht="15.75" customHeight="1">
      <c r="A313" s="239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</row>
    <row r="314" spans="1:26" ht="15.75" customHeight="1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</row>
    <row r="315" spans="1:26" ht="15.75" customHeight="1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</row>
    <row r="316" spans="1:26" ht="15.75" customHeight="1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</row>
    <row r="317" spans="1:26" ht="15.75" customHeight="1">
      <c r="A317" s="239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</row>
    <row r="318" spans="1:26" ht="15.75" customHeight="1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</row>
    <row r="319" spans="1:26" ht="15.75" customHeigh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</row>
    <row r="320" spans="1:26" ht="15.75" customHeight="1">
      <c r="A320" s="239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</row>
    <row r="321" spans="1:26" ht="15.75" customHeight="1">
      <c r="A321" s="239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</row>
    <row r="322" spans="1:26" ht="15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</row>
    <row r="323" spans="1:26" ht="15.75" customHeight="1">
      <c r="A323" s="239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</row>
    <row r="324" spans="1:26" ht="15.75" customHeight="1">
      <c r="A324" s="239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</row>
    <row r="325" spans="1:26" ht="15.75" customHeight="1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</row>
    <row r="326" spans="1:26" ht="15.75" customHeight="1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</row>
    <row r="327" spans="1:26" ht="15.75" customHeight="1">
      <c r="A327" s="239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spans="1:26" ht="15.75" customHeight="1">
      <c r="A328" s="239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</row>
    <row r="329" spans="1:26" ht="15.75" customHeight="1">
      <c r="A329" s="239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</row>
    <row r="330" spans="1:26" ht="15.75" customHeight="1">
      <c r="A330" s="239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</row>
    <row r="331" spans="1:26" ht="15.75" customHeight="1">
      <c r="A331" s="239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spans="1:26" ht="15.75" customHeight="1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</row>
    <row r="333" spans="1:26" ht="15.75" customHeight="1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</row>
    <row r="334" spans="1:26" ht="15.75" customHeight="1">
      <c r="A334" s="239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</row>
    <row r="335" spans="1:26" ht="15.75" customHeight="1">
      <c r="A335" s="239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</row>
    <row r="336" spans="1:26" ht="15.75" customHeight="1">
      <c r="A336" s="239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</row>
    <row r="337" spans="1:26" ht="15.75" customHeight="1">
      <c r="A337" s="239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</row>
    <row r="338" spans="1:26" ht="15.75" customHeight="1">
      <c r="A338" s="239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</row>
    <row r="339" spans="1:26" ht="15.75" customHeight="1">
      <c r="A339" s="239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</row>
    <row r="340" spans="1:26" ht="15.75" customHeight="1">
      <c r="A340" s="239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</row>
    <row r="341" spans="1:26" ht="15.75" customHeight="1">
      <c r="A341" s="239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</row>
    <row r="342" spans="1:26" ht="15.75" customHeight="1">
      <c r="A342" s="239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</row>
    <row r="343" spans="1:26" ht="15.75" customHeight="1">
      <c r="A343" s="239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</row>
    <row r="344" spans="1:26" ht="15.75" customHeight="1">
      <c r="A344" s="239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</row>
    <row r="345" spans="1:26" ht="15.75" customHeight="1">
      <c r="A345" s="239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</row>
    <row r="346" spans="1:26" ht="15.75" customHeight="1">
      <c r="A346" s="239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</row>
    <row r="347" spans="1:26" ht="15.75" customHeight="1">
      <c r="A347" s="239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</row>
    <row r="348" spans="1:26" ht="15.75" customHeight="1">
      <c r="A348" s="239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</row>
    <row r="349" spans="1:26" ht="15.75" customHeight="1">
      <c r="A349" s="239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</row>
    <row r="350" spans="1:26" ht="15.75" customHeight="1">
      <c r="A350" s="239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</row>
    <row r="351" spans="1:26" ht="15.75" customHeight="1">
      <c r="A351" s="239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</row>
    <row r="352" spans="1:26" ht="15.75" customHeight="1">
      <c r="A352" s="239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</row>
    <row r="353" spans="1:26" ht="15.75" customHeight="1">
      <c r="A353" s="239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</row>
    <row r="354" spans="1:26" ht="15.75" customHeight="1">
      <c r="A354" s="239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</row>
    <row r="355" spans="1:26" ht="15.75" customHeight="1">
      <c r="A355" s="239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</row>
    <row r="356" spans="1:26" ht="15.75" customHeight="1">
      <c r="A356" s="239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</row>
    <row r="357" spans="1:26" ht="15.75" customHeight="1">
      <c r="A357" s="239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</row>
    <row r="358" spans="1:26" ht="15.75" customHeight="1">
      <c r="A358" s="239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</row>
    <row r="359" spans="1:26" ht="15.75" customHeight="1">
      <c r="A359" s="239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</row>
    <row r="360" spans="1:26" ht="15.75" customHeight="1">
      <c r="A360" s="239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</row>
    <row r="361" spans="1:26" ht="15.75" customHeight="1">
      <c r="A361" s="239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</row>
    <row r="362" spans="1:26" ht="15.75" customHeight="1">
      <c r="A362" s="239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</row>
    <row r="363" spans="1:26" ht="15.75" customHeight="1">
      <c r="A363" s="239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</row>
    <row r="364" spans="1:26" ht="15.75" customHeight="1">
      <c r="A364" s="239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</row>
    <row r="365" spans="1:26" ht="15.75" customHeight="1">
      <c r="A365" s="239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</row>
    <row r="366" spans="1:26" ht="15.75" customHeight="1">
      <c r="A366" s="239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</row>
    <row r="367" spans="1:26" ht="15.75" customHeight="1">
      <c r="A367" s="239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</row>
    <row r="368" spans="1:26" ht="15.75" customHeight="1">
      <c r="A368" s="239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</row>
    <row r="369" spans="1:26" ht="15.75" customHeight="1">
      <c r="A369" s="239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</row>
    <row r="370" spans="1:26" ht="15.75" customHeight="1">
      <c r="A370" s="239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</row>
    <row r="371" spans="1:26" ht="15.75" customHeight="1">
      <c r="A371" s="239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</row>
    <row r="372" spans="1:26" ht="15.75" customHeight="1">
      <c r="A372" s="239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</row>
    <row r="373" spans="1:26" ht="15.75" customHeight="1">
      <c r="A373" s="239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</row>
    <row r="374" spans="1:26" ht="15.75" customHeight="1">
      <c r="A374" s="239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</row>
    <row r="375" spans="1:26" ht="15.75" customHeight="1">
      <c r="A375" s="239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</row>
    <row r="376" spans="1:26" ht="15.75" customHeight="1">
      <c r="A376" s="239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</row>
    <row r="377" spans="1:26" ht="15.75" customHeight="1">
      <c r="A377" s="239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spans="1:26" ht="15.75" customHeight="1">
      <c r="A378" s="239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spans="1:26" ht="15.75" customHeight="1">
      <c r="A379" s="239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spans="1:26" ht="15.75" customHeight="1">
      <c r="A380" s="239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</row>
    <row r="381" spans="1:26" ht="15.75" customHeight="1">
      <c r="A381" s="239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</row>
    <row r="382" spans="1:26" ht="15.75" customHeight="1">
      <c r="A382" s="239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</row>
    <row r="383" spans="1:26" ht="15.75" customHeight="1">
      <c r="A383" s="239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</row>
    <row r="384" spans="1:26" ht="15.75" customHeight="1">
      <c r="A384" s="239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</row>
    <row r="385" spans="1:26" ht="15.75" customHeight="1">
      <c r="A385" s="239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</row>
    <row r="386" spans="1:26" ht="15.75" customHeight="1">
      <c r="A386" s="239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</row>
    <row r="387" spans="1:26" ht="15.75" customHeight="1">
      <c r="A387" s="239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spans="1:26" ht="15.75" customHeight="1">
      <c r="A388" s="239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</row>
    <row r="389" spans="1:26" ht="15.75" customHeight="1">
      <c r="A389" s="239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</row>
    <row r="390" spans="1:26" ht="15.75" customHeight="1">
      <c r="A390" s="239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</row>
    <row r="391" spans="1:26" ht="15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</row>
    <row r="392" spans="1:26" ht="15.75" customHeight="1">
      <c r="A392" s="239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</row>
    <row r="393" spans="1:26" ht="15.75" customHeight="1">
      <c r="A393" s="23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</row>
    <row r="394" spans="1:26" ht="15.75" customHeight="1">
      <c r="A394" s="239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</row>
    <row r="395" spans="1:26" ht="15.75" customHeight="1">
      <c r="A395" s="239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</row>
    <row r="396" spans="1:26" ht="15.75" customHeight="1">
      <c r="A396" s="239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</row>
    <row r="397" spans="1:26" ht="15.75" customHeight="1">
      <c r="A397" s="239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</row>
    <row r="398" spans="1:26" ht="15.75" customHeight="1">
      <c r="A398" s="239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</row>
    <row r="399" spans="1:26" ht="15.75" customHeight="1">
      <c r="A399" s="239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</row>
    <row r="400" spans="1:26" ht="15.75" customHeight="1">
      <c r="A400" s="23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</row>
    <row r="401" spans="1:26" ht="15.75" customHeight="1">
      <c r="A401" s="239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</row>
    <row r="402" spans="1:26" ht="15.75" customHeight="1">
      <c r="A402" s="239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</row>
    <row r="403" spans="1:26" ht="15.75" customHeight="1">
      <c r="A403" s="239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</row>
    <row r="404" spans="1:26" ht="15.75" customHeight="1">
      <c r="A404" s="239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</row>
    <row r="405" spans="1:26" ht="15.75" customHeight="1">
      <c r="A405" s="239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spans="1:26" ht="15.75" customHeight="1">
      <c r="A406" s="239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spans="1:26" ht="15.75" customHeight="1">
      <c r="A407" s="239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</row>
    <row r="408" spans="1:26" ht="15.75" customHeight="1">
      <c r="A408" s="239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spans="1:26" ht="15.75" customHeight="1">
      <c r="A409" s="239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spans="1:26" ht="15.75" customHeight="1">
      <c r="A410" s="239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</row>
    <row r="411" spans="1:26" ht="15.75" customHeight="1">
      <c r="A411" s="239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spans="1:26" ht="15.75" customHeight="1">
      <c r="A412" s="239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</row>
    <row r="413" spans="1:26" ht="15.75" customHeight="1">
      <c r="A413" s="239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</row>
    <row r="414" spans="1:26" ht="15.75" customHeight="1">
      <c r="A414" s="239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</row>
    <row r="415" spans="1:26" ht="15.75" customHeight="1">
      <c r="A415" s="239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</row>
    <row r="416" spans="1:26" ht="15.75" customHeight="1">
      <c r="A416" s="239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</row>
    <row r="417" spans="1:26" ht="15.75" customHeight="1">
      <c r="A417" s="239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</row>
    <row r="418" spans="1:26" ht="15.75" customHeight="1">
      <c r="A418" s="239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</row>
    <row r="419" spans="1:26" ht="15.75" customHeight="1">
      <c r="A419" s="239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</row>
    <row r="420" spans="1:26" ht="15.75" customHeight="1">
      <c r="A420" s="239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</row>
    <row r="421" spans="1:26" ht="15.75" customHeight="1">
      <c r="A421" s="239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</row>
    <row r="422" spans="1:26" ht="15.75" customHeight="1">
      <c r="A422" s="239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spans="1:26" ht="15.75" customHeight="1">
      <c r="A423" s="239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spans="1:26" ht="15.75" customHeight="1">
      <c r="A424" s="239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spans="1:26" ht="15.75" customHeight="1">
      <c r="A425" s="239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</row>
    <row r="426" spans="1:26" ht="15.75" customHeight="1">
      <c r="A426" s="239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</row>
    <row r="427" spans="1:26" ht="15.75" customHeight="1">
      <c r="A427" s="239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</row>
    <row r="428" spans="1:26" ht="15.75" customHeight="1">
      <c r="A428" s="239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</row>
    <row r="429" spans="1:26" ht="15.75" customHeight="1">
      <c r="A429" s="239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</row>
    <row r="430" spans="1:26" ht="15.75" customHeight="1">
      <c r="A430" s="239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</row>
    <row r="431" spans="1:26" ht="15.75" customHeight="1">
      <c r="A431" s="239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</row>
    <row r="432" spans="1:26" ht="15.75" customHeight="1">
      <c r="A432" s="239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</row>
    <row r="433" spans="1:26" ht="15.75" customHeight="1">
      <c r="A433" s="239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</row>
    <row r="434" spans="1:26" ht="15.75" customHeight="1">
      <c r="A434" s="239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</row>
    <row r="435" spans="1:26" ht="15.75" customHeight="1">
      <c r="A435" s="239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</row>
    <row r="436" spans="1:26" ht="15.75" customHeight="1">
      <c r="A436" s="239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</row>
    <row r="437" spans="1:26" ht="15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</row>
    <row r="438" spans="1:26" ht="15.75" customHeight="1">
      <c r="A438" s="239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</row>
    <row r="439" spans="1:26" ht="15.75" customHeight="1">
      <c r="A439" s="239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</row>
    <row r="440" spans="1:26" ht="15.75" customHeight="1">
      <c r="A440" s="239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</row>
    <row r="441" spans="1:26" ht="15.75" customHeight="1">
      <c r="A441" s="239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</row>
    <row r="442" spans="1:26" ht="15.75" customHeight="1">
      <c r="A442" s="239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</row>
    <row r="443" spans="1:26" ht="15.75" customHeight="1">
      <c r="A443" s="239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</row>
    <row r="444" spans="1:26" ht="15.75" customHeight="1">
      <c r="A444" s="239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</row>
    <row r="445" spans="1:26" ht="15.75" customHeight="1">
      <c r="A445" s="239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</row>
    <row r="446" spans="1:26" ht="15.75" customHeight="1">
      <c r="A446" s="239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</row>
    <row r="447" spans="1:26" ht="15.75" customHeight="1">
      <c r="A447" s="239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spans="1:26" ht="15.75" customHeight="1">
      <c r="A448" s="239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</row>
    <row r="449" spans="1:26" ht="15.75" customHeight="1">
      <c r="A449" s="239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</row>
    <row r="450" spans="1:26" ht="15.75" customHeight="1">
      <c r="A450" s="239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</row>
    <row r="451" spans="1:26" ht="15.75" customHeight="1">
      <c r="A451" s="239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spans="1:26" ht="15.75" customHeight="1">
      <c r="A452" s="239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</row>
    <row r="453" spans="1:26" ht="15.75" customHeight="1">
      <c r="A453" s="239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</row>
    <row r="454" spans="1:26" ht="15.75" customHeight="1">
      <c r="A454" s="239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</row>
    <row r="455" spans="1:26" ht="15.75" customHeight="1">
      <c r="A455" s="239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spans="1:26" ht="15.75" customHeight="1">
      <c r="A456" s="239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</row>
    <row r="457" spans="1:26" ht="15.75" customHeight="1">
      <c r="A457" s="239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</row>
    <row r="458" spans="1:26" ht="15.75" customHeight="1">
      <c r="A458" s="239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spans="1:26" ht="15.75" customHeight="1">
      <c r="A459" s="239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</row>
    <row r="460" spans="1:26" ht="15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spans="1:26" ht="15.75" customHeight="1">
      <c r="A461" s="239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spans="1:26" ht="15.75" customHeight="1">
      <c r="A462" s="239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</row>
    <row r="463" spans="1:26" ht="15.75" customHeight="1">
      <c r="A463" s="239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spans="1:26" ht="15.75" customHeight="1">
      <c r="A464" s="239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spans="1:26" ht="15.75" customHeight="1">
      <c r="A465" s="239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</row>
    <row r="466" spans="1:26" ht="15.75" customHeight="1">
      <c r="A466" s="239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</row>
    <row r="467" spans="1:26" ht="15.75" customHeight="1">
      <c r="A467" s="239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</row>
    <row r="468" spans="1:26" ht="15.75" customHeight="1">
      <c r="A468" s="239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</row>
    <row r="469" spans="1:26" ht="15.75" customHeight="1">
      <c r="A469" s="239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</row>
    <row r="470" spans="1:26" ht="15.75" customHeight="1">
      <c r="A470" s="239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</row>
    <row r="471" spans="1:26" ht="15.75" customHeight="1">
      <c r="A471" s="239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</row>
    <row r="472" spans="1:26" ht="15.75" customHeight="1">
      <c r="A472" s="239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</row>
    <row r="473" spans="1:26" ht="15.75" customHeight="1">
      <c r="A473" s="239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</row>
    <row r="474" spans="1:26" ht="15.75" customHeight="1">
      <c r="A474" s="239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</row>
    <row r="475" spans="1:26" ht="15.75" customHeight="1">
      <c r="A475" s="239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</row>
    <row r="476" spans="1:26" ht="15.75" customHeight="1">
      <c r="A476" s="239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</row>
    <row r="477" spans="1:26" ht="15.75" customHeight="1">
      <c r="A477" s="239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</row>
    <row r="478" spans="1:26" ht="15.75" customHeight="1">
      <c r="A478" s="239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</row>
    <row r="479" spans="1:26" ht="15.75" customHeight="1">
      <c r="A479" s="239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</row>
    <row r="480" spans="1:26" ht="15.75" customHeight="1">
      <c r="A480" s="239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</row>
    <row r="481" spans="1:26" ht="15.75" customHeight="1">
      <c r="A481" s="239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</row>
    <row r="482" spans="1:26" ht="15.75" customHeight="1">
      <c r="A482" s="239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</row>
    <row r="483" spans="1:26" ht="15.75" customHeight="1">
      <c r="A483" s="239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</row>
    <row r="484" spans="1:26" ht="15.75" customHeight="1">
      <c r="A484" s="239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</row>
    <row r="485" spans="1:26" ht="15.75" customHeight="1">
      <c r="A485" s="239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</row>
    <row r="486" spans="1:26" ht="15.75" customHeight="1">
      <c r="A486" s="239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</row>
    <row r="487" spans="1:26" ht="15.75" customHeight="1">
      <c r="A487" s="239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</row>
    <row r="488" spans="1:26" ht="15.75" customHeight="1">
      <c r="A488" s="239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</row>
    <row r="489" spans="1:26" ht="15.75" customHeight="1">
      <c r="A489" s="239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</row>
    <row r="490" spans="1:26" ht="15.75" customHeight="1">
      <c r="A490" s="239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</row>
    <row r="491" spans="1:26" ht="15.75" customHeight="1">
      <c r="A491" s="239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</row>
    <row r="492" spans="1:26" ht="15.75" customHeight="1">
      <c r="A492" s="239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</row>
    <row r="493" spans="1:26" ht="15.75" customHeight="1">
      <c r="A493" s="239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spans="1:26" ht="15.75" customHeight="1">
      <c r="A494" s="239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spans="1:26" ht="15.75" customHeight="1">
      <c r="A495" s="239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spans="1:26" ht="15.75" customHeight="1">
      <c r="A496" s="239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spans="1:26" ht="15.75" customHeight="1">
      <c r="A497" s="239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spans="1:26" ht="15.75" customHeight="1">
      <c r="A498" s="239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spans="1:26" ht="15.75" customHeight="1">
      <c r="A499" s="239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spans="1:26" ht="15.75" customHeight="1">
      <c r="A500" s="239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spans="1:26" ht="15.75" customHeight="1">
      <c r="A501" s="239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spans="1:26" ht="15.75" customHeight="1">
      <c r="A502" s="239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spans="1:26" ht="15.75" customHeight="1">
      <c r="A503" s="239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spans="1:26" ht="15.75" customHeight="1">
      <c r="A504" s="239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spans="1:26" ht="15.75" customHeight="1">
      <c r="A505" s="239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spans="1:26" ht="15.75" customHeight="1">
      <c r="A506" s="239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spans="1:26" ht="15.75" customHeight="1">
      <c r="A507" s="239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spans="1:26" ht="15.75" customHeight="1">
      <c r="A508" s="239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spans="1:26" ht="15.75" customHeight="1">
      <c r="A509" s="239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spans="1:26" ht="15.75" customHeight="1">
      <c r="A510" s="239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</row>
    <row r="511" spans="1:26" ht="15.75" customHeight="1">
      <c r="A511" s="239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</row>
    <row r="512" spans="1:26" ht="15.75" customHeight="1">
      <c r="A512" s="239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</row>
    <row r="513" spans="1:26" ht="15.75" customHeight="1">
      <c r="A513" s="239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</row>
    <row r="514" spans="1:26" ht="15.75" customHeight="1">
      <c r="A514" s="239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</row>
    <row r="515" spans="1:26" ht="15.75" customHeight="1">
      <c r="A515" s="239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</row>
    <row r="516" spans="1:26" ht="15.75" customHeight="1">
      <c r="A516" s="239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spans="1:26" ht="15.75" customHeight="1">
      <c r="A517" s="239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</row>
    <row r="518" spans="1:26" ht="15.75" customHeight="1">
      <c r="A518" s="239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</row>
    <row r="519" spans="1:26" ht="15.75" customHeight="1">
      <c r="A519" s="239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spans="1:26" ht="15.75" customHeight="1">
      <c r="A520" s="239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spans="1:26" ht="15.75" customHeight="1">
      <c r="A521" s="239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spans="1:26" ht="15.75" customHeight="1">
      <c r="A522" s="239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</row>
    <row r="523" spans="1:26" ht="15.75" customHeight="1">
      <c r="A523" s="239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</row>
    <row r="524" spans="1:26" ht="15.75" customHeight="1">
      <c r="A524" s="239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</row>
    <row r="525" spans="1:26" ht="15.75" customHeight="1">
      <c r="A525" s="239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spans="1:26" ht="15.75" customHeight="1">
      <c r="A526" s="239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</row>
    <row r="527" spans="1:26" ht="15.75" customHeight="1">
      <c r="A527" s="239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</row>
    <row r="528" spans="1:26" ht="15.75" customHeight="1">
      <c r="A528" s="239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</row>
    <row r="529" spans="1:26" ht="15.75" customHeight="1">
      <c r="A529" s="239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</row>
    <row r="530" spans="1:26" ht="15.75" customHeight="1">
      <c r="A530" s="239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</row>
    <row r="531" spans="1:26" ht="15.75" customHeight="1">
      <c r="A531" s="239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</row>
    <row r="532" spans="1:26" ht="15.75" customHeight="1">
      <c r="A532" s="239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</row>
    <row r="533" spans="1:26" ht="15.75" customHeight="1">
      <c r="A533" s="239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</row>
    <row r="534" spans="1:26" ht="15.75" customHeight="1">
      <c r="A534" s="239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</row>
    <row r="535" spans="1:26" ht="15.75" customHeight="1">
      <c r="A535" s="239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</row>
    <row r="536" spans="1:26" ht="15.75" customHeight="1">
      <c r="A536" s="239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</row>
    <row r="537" spans="1:26" ht="15.75" customHeight="1">
      <c r="A537" s="239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</row>
    <row r="538" spans="1:26" ht="15.75" customHeight="1">
      <c r="A538" s="239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</row>
    <row r="539" spans="1:26" ht="15.75" customHeight="1">
      <c r="A539" s="239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</row>
    <row r="540" spans="1:26" ht="15.75" customHeight="1">
      <c r="A540" s="239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</row>
    <row r="541" spans="1:26" ht="15.75" customHeight="1">
      <c r="A541" s="239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</row>
    <row r="542" spans="1:26" ht="15.75" customHeight="1">
      <c r="A542" s="239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</row>
    <row r="543" spans="1:26" ht="15.75" customHeight="1">
      <c r="A543" s="239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</row>
    <row r="544" spans="1:26" ht="15.75" customHeight="1">
      <c r="A544" s="239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</row>
    <row r="545" spans="1:26" ht="15.75" customHeight="1">
      <c r="A545" s="239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</row>
    <row r="546" spans="1:26" ht="15.75" customHeight="1">
      <c r="A546" s="239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spans="1:26" ht="15.75" customHeight="1">
      <c r="A547" s="239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spans="1:26" ht="15.75" customHeight="1">
      <c r="A548" s="239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spans="1:26" ht="15.75" customHeight="1">
      <c r="A549" s="239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</row>
    <row r="550" spans="1:26" ht="15.75" customHeight="1">
      <c r="A550" s="239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</row>
    <row r="551" spans="1:26" ht="15.75" customHeight="1">
      <c r="A551" s="239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</row>
    <row r="552" spans="1:26" ht="15.75" customHeight="1">
      <c r="A552" s="239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</row>
    <row r="553" spans="1:26" ht="15.75" customHeight="1">
      <c r="A553" s="239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</row>
    <row r="554" spans="1:26" ht="15.75" customHeight="1">
      <c r="A554" s="239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</row>
    <row r="555" spans="1:26" ht="15.75" customHeight="1">
      <c r="A555" s="239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spans="1:26" ht="15.75" customHeight="1">
      <c r="A556" s="239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spans="1:26" ht="15.75" customHeight="1">
      <c r="A557" s="239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spans="1:26" ht="15.75" customHeight="1">
      <c r="A558" s="239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spans="1:26" ht="15.75" customHeight="1">
      <c r="A559" s="239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spans="1:26" ht="15.75" customHeight="1">
      <c r="A560" s="239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spans="1:26" ht="15.75" customHeight="1">
      <c r="A561" s="239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</row>
    <row r="562" spans="1:26" ht="15.75" customHeight="1">
      <c r="A562" s="239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</row>
    <row r="563" spans="1:26" ht="15.75" customHeight="1">
      <c r="A563" s="239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spans="1:26" ht="15.75" customHeight="1">
      <c r="A564" s="239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spans="1:26" ht="15.75" customHeight="1">
      <c r="A565" s="239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spans="1:26" ht="15.75" customHeight="1">
      <c r="A566" s="239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spans="1:26" ht="15.75" customHeight="1">
      <c r="A567" s="239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</row>
    <row r="568" spans="1:26" ht="15.75" customHeight="1">
      <c r="A568" s="239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</row>
    <row r="569" spans="1:26" ht="15.75" customHeight="1">
      <c r="A569" s="239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</row>
    <row r="570" spans="1:26" ht="15.75" customHeight="1">
      <c r="A570" s="239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</row>
    <row r="571" spans="1:26" ht="15.75" customHeight="1">
      <c r="A571" s="239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</row>
    <row r="572" spans="1:26" ht="15.75" customHeight="1">
      <c r="A572" s="239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</row>
    <row r="573" spans="1:26" ht="15.75" customHeight="1">
      <c r="A573" s="239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</row>
    <row r="574" spans="1:26" ht="15.75" customHeight="1">
      <c r="A574" s="239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</row>
    <row r="575" spans="1:26" ht="15.75" customHeight="1">
      <c r="A575" s="239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</row>
    <row r="576" spans="1:26" ht="15.75" customHeight="1">
      <c r="A576" s="239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</row>
    <row r="577" spans="1:26" ht="15.75" customHeight="1">
      <c r="A577" s="239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spans="1:26" ht="15.75" customHeight="1">
      <c r="A578" s="239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</row>
    <row r="579" spans="1:26" ht="15.75" customHeight="1">
      <c r="A579" s="239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</row>
    <row r="580" spans="1:26" ht="15.75" customHeight="1">
      <c r="A580" s="239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</row>
    <row r="581" spans="1:26" ht="15.75" customHeight="1">
      <c r="A581" s="239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</row>
    <row r="582" spans="1:26" ht="15.75" customHeight="1">
      <c r="A582" s="239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</row>
    <row r="583" spans="1:26" ht="15.75" customHeight="1">
      <c r="A583" s="239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</row>
    <row r="584" spans="1:26" ht="15.75" customHeight="1">
      <c r="A584" s="239"/>
      <c r="B584" s="239"/>
      <c r="C584" s="239"/>
      <c r="D584" s="239"/>
      <c r="E584" s="239"/>
      <c r="F584" s="239"/>
      <c r="G584" s="239"/>
      <c r="H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</row>
    <row r="585" spans="1:26" ht="15.75" customHeight="1">
      <c r="A585" s="239"/>
      <c r="B585" s="239"/>
      <c r="C585" s="239"/>
      <c r="D585" s="239"/>
      <c r="E585" s="239"/>
      <c r="F585" s="239"/>
      <c r="G585" s="239"/>
      <c r="H585" s="239"/>
      <c r="I585" s="239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</row>
    <row r="586" spans="1:26" ht="15.75" customHeight="1">
      <c r="A586" s="239"/>
      <c r="B586" s="239"/>
      <c r="C586" s="239"/>
      <c r="D586" s="239"/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</row>
    <row r="587" spans="1:26" ht="15.75" customHeight="1">
      <c r="A587" s="239"/>
      <c r="B587" s="239"/>
      <c r="C587" s="239"/>
      <c r="D587" s="239"/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</row>
    <row r="588" spans="1:26" ht="15.75" customHeight="1">
      <c r="A588" s="239"/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</row>
    <row r="589" spans="1:26" ht="15.75" customHeight="1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</row>
    <row r="590" spans="1:26" ht="15.75" customHeight="1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</row>
    <row r="591" spans="1:26" ht="15.75" customHeight="1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</row>
    <row r="592" spans="1:26" ht="15.75" customHeight="1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</row>
    <row r="593" spans="1:26" ht="15.75" customHeight="1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</row>
    <row r="594" spans="1:26" ht="15.75" customHeight="1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</row>
    <row r="595" spans="1:26" ht="15.75" customHeight="1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</row>
    <row r="596" spans="1:26" ht="15.75" customHeight="1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</row>
    <row r="597" spans="1:26" ht="15.75" customHeight="1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</row>
    <row r="598" spans="1:26" ht="15.75" customHeight="1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</row>
    <row r="599" spans="1:26" ht="15.75" customHeight="1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</row>
    <row r="600" spans="1:26" ht="15.75" customHeight="1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</row>
    <row r="601" spans="1:26" ht="15.75" customHeight="1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</row>
    <row r="602" spans="1:26" ht="15.75" customHeight="1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</row>
    <row r="603" spans="1:26" ht="15.75" customHeight="1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</row>
    <row r="604" spans="1:26" ht="15.75" customHeight="1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</row>
    <row r="605" spans="1:26" ht="15.75" customHeight="1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</row>
    <row r="606" spans="1:26" ht="15.75" customHeight="1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</row>
    <row r="607" spans="1:26" ht="15.75" customHeight="1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</row>
    <row r="608" spans="1:26" ht="15.75" customHeight="1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</row>
    <row r="609" spans="1:26" ht="15.75" customHeight="1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</row>
    <row r="610" spans="1:26" ht="15.75" customHeight="1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</row>
    <row r="611" spans="1:26" ht="15.75" customHeight="1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</row>
    <row r="612" spans="1:26" ht="15.75" customHeight="1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</row>
    <row r="613" spans="1:26" ht="15.75" customHeight="1">
      <c r="A613" s="239"/>
      <c r="B613" s="239"/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</row>
    <row r="614" spans="1:26" ht="15.75" customHeight="1">
      <c r="A614" s="239"/>
      <c r="B614" s="239"/>
      <c r="C614" s="239"/>
      <c r="D614" s="239"/>
      <c r="E614" s="239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</row>
    <row r="615" spans="1:26" ht="15.75" customHeight="1">
      <c r="A615" s="239"/>
      <c r="B615" s="239"/>
      <c r="C615" s="239"/>
      <c r="D615" s="239"/>
      <c r="E615" s="239"/>
      <c r="F615" s="239"/>
      <c r="G615" s="239"/>
      <c r="H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</row>
    <row r="616" spans="1:26" ht="15.75" customHeight="1">
      <c r="A616" s="239"/>
      <c r="B616" s="239"/>
      <c r="C616" s="239"/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</row>
    <row r="617" spans="1:26" ht="15.75" customHeight="1">
      <c r="A617" s="239"/>
      <c r="B617" s="239"/>
      <c r="C617" s="239"/>
      <c r="D617" s="239"/>
      <c r="E617" s="239"/>
      <c r="F617" s="239"/>
      <c r="G617" s="239"/>
      <c r="H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</row>
    <row r="618" spans="1:26" ht="15.75" customHeight="1">
      <c r="A618" s="239"/>
      <c r="B618" s="239"/>
      <c r="C618" s="239"/>
      <c r="D618" s="239"/>
      <c r="E618" s="239"/>
      <c r="F618" s="239"/>
      <c r="G618" s="239"/>
      <c r="H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spans="1:26" ht="15.75" customHeight="1">
      <c r="A619" s="239"/>
      <c r="B619" s="239"/>
      <c r="C619" s="239"/>
      <c r="D619" s="239"/>
      <c r="E619" s="239"/>
      <c r="F619" s="239"/>
      <c r="G619" s="239"/>
      <c r="H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spans="1:26" ht="15.75" customHeight="1">
      <c r="A620" s="239"/>
      <c r="B620" s="239"/>
      <c r="C620" s="239"/>
      <c r="D620" s="239"/>
      <c r="E620" s="239"/>
      <c r="F620" s="239"/>
      <c r="G620" s="239"/>
      <c r="H620" s="239"/>
      <c r="I620" s="239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spans="1:26" ht="15.75" customHeight="1">
      <c r="A621" s="239"/>
      <c r="B621" s="239"/>
      <c r="C621" s="239"/>
      <c r="D621" s="239"/>
      <c r="E621" s="239"/>
      <c r="F621" s="239"/>
      <c r="G621" s="239"/>
      <c r="H621" s="239"/>
      <c r="I621" s="239"/>
      <c r="J621" s="239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</row>
    <row r="622" spans="1:26" ht="15.75" customHeight="1">
      <c r="A622" s="239"/>
      <c r="B622" s="239"/>
      <c r="C622" s="239"/>
      <c r="D622" s="239"/>
      <c r="E622" s="239"/>
      <c r="F622" s="239"/>
      <c r="G622" s="239"/>
      <c r="H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</row>
    <row r="623" spans="1:26" ht="15.75" customHeight="1">
      <c r="A623" s="239"/>
      <c r="B623" s="239"/>
      <c r="C623" s="239"/>
      <c r="D623" s="239"/>
      <c r="E623" s="239"/>
      <c r="F623" s="239"/>
      <c r="G623" s="239"/>
      <c r="H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</row>
    <row r="624" spans="1:26" ht="15.75" customHeight="1">
      <c r="A624" s="239"/>
      <c r="B624" s="239"/>
      <c r="C624" s="239"/>
      <c r="D624" s="239"/>
      <c r="E624" s="239"/>
      <c r="F624" s="239"/>
      <c r="G624" s="239"/>
      <c r="H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</row>
    <row r="625" spans="1:26" ht="15.75" customHeight="1">
      <c r="A625" s="239"/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</row>
    <row r="626" spans="1:26" ht="15.75" customHeight="1">
      <c r="A626" s="239"/>
      <c r="B626" s="239"/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</row>
    <row r="627" spans="1:26" ht="15.75" customHeight="1">
      <c r="A627" s="239"/>
      <c r="B627" s="239"/>
      <c r="C627" s="239"/>
      <c r="D627" s="239"/>
      <c r="E627" s="239"/>
      <c r="F627" s="239"/>
      <c r="G627" s="239"/>
      <c r="H627" s="239"/>
      <c r="I627" s="239"/>
      <c r="J627" s="239"/>
      <c r="K627" s="239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</row>
    <row r="628" spans="1:26" ht="15.75" customHeight="1">
      <c r="A628" s="239"/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</row>
    <row r="629" spans="1:26" ht="15.75" customHeight="1">
      <c r="A629" s="239"/>
      <c r="B629" s="239"/>
      <c r="C629" s="239"/>
      <c r="D629" s="239"/>
      <c r="E629" s="239"/>
      <c r="F629" s="239"/>
      <c r="G629" s="239"/>
      <c r="H629" s="239"/>
      <c r="I629" s="239"/>
      <c r="J629" s="239"/>
      <c r="K629" s="239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</row>
    <row r="630" spans="1:26" ht="15.75" customHeight="1">
      <c r="A630" s="239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</row>
    <row r="631" spans="1:26" ht="15.75" customHeight="1">
      <c r="A631" s="239"/>
      <c r="B631" s="239"/>
      <c r="C631" s="239"/>
      <c r="D631" s="239"/>
      <c r="E631" s="239"/>
      <c r="F631" s="239"/>
      <c r="G631" s="239"/>
      <c r="H631" s="239"/>
      <c r="I631" s="239"/>
      <c r="J631" s="239"/>
      <c r="K631" s="239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</row>
    <row r="632" spans="1:26" ht="15.75" customHeight="1">
      <c r="A632" s="239"/>
      <c r="B632" s="239"/>
      <c r="C632" s="239"/>
      <c r="D632" s="239"/>
      <c r="E632" s="239"/>
      <c r="F632" s="239"/>
      <c r="G632" s="239"/>
      <c r="H632" s="239"/>
      <c r="I632" s="239"/>
      <c r="J632" s="239"/>
      <c r="K632" s="239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</row>
    <row r="633" spans="1:26" ht="15.75" customHeight="1">
      <c r="A633" s="239"/>
      <c r="B633" s="239"/>
      <c r="C633" s="239"/>
      <c r="D633" s="239"/>
      <c r="E633" s="239"/>
      <c r="F633" s="239"/>
      <c r="G633" s="239"/>
      <c r="H633" s="239"/>
      <c r="I633" s="239"/>
      <c r="J633" s="239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</row>
    <row r="634" spans="1:26" ht="15.75" customHeight="1">
      <c r="A634" s="239"/>
      <c r="B634" s="239"/>
      <c r="C634" s="239"/>
      <c r="D634" s="239"/>
      <c r="E634" s="239"/>
      <c r="F634" s="239"/>
      <c r="G634" s="239"/>
      <c r="H634" s="239"/>
      <c r="I634" s="239"/>
      <c r="J634" s="239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</row>
    <row r="635" spans="1:26" ht="15.75" customHeight="1">
      <c r="A635" s="239"/>
      <c r="B635" s="239"/>
      <c r="C635" s="239"/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</row>
    <row r="636" spans="1:26" ht="15.75" customHeight="1">
      <c r="A636" s="239"/>
      <c r="B636" s="239"/>
      <c r="C636" s="239"/>
      <c r="D636" s="239"/>
      <c r="E636" s="239"/>
      <c r="F636" s="239"/>
      <c r="G636" s="239"/>
      <c r="H636" s="239"/>
      <c r="I636" s="239"/>
      <c r="J636" s="239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</row>
    <row r="637" spans="1:26" ht="15.75" customHeight="1">
      <c r="A637" s="239"/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</row>
    <row r="638" spans="1:26" ht="15.75" customHeight="1">
      <c r="A638" s="239"/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</row>
    <row r="639" spans="1:26" ht="15.75" customHeight="1">
      <c r="A639" s="239"/>
      <c r="B639" s="239"/>
      <c r="C639" s="239"/>
      <c r="D639" s="239"/>
      <c r="E639" s="239"/>
      <c r="F639" s="239"/>
      <c r="G639" s="239"/>
      <c r="H639" s="239"/>
      <c r="I639" s="239"/>
      <c r="J639" s="239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</row>
    <row r="640" spans="1:26" ht="15.75" customHeight="1">
      <c r="A640" s="239"/>
      <c r="B640" s="239"/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</row>
    <row r="641" spans="1:26" ht="15.75" customHeight="1">
      <c r="A641" s="239"/>
      <c r="B641" s="239"/>
      <c r="C641" s="239"/>
      <c r="D641" s="239"/>
      <c r="E641" s="239"/>
      <c r="F641" s="239"/>
      <c r="G641" s="239"/>
      <c r="H641" s="239"/>
      <c r="I641" s="239"/>
      <c r="J641" s="239"/>
      <c r="K641" s="239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</row>
    <row r="642" spans="1:26" ht="15.75" customHeight="1">
      <c r="A642" s="239"/>
      <c r="B642" s="239"/>
      <c r="C642" s="239"/>
      <c r="D642" s="239"/>
      <c r="E642" s="239"/>
      <c r="F642" s="239"/>
      <c r="G642" s="239"/>
      <c r="H642" s="239"/>
      <c r="I642" s="239"/>
      <c r="J642" s="239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</row>
    <row r="643" spans="1:26" ht="15.75" customHeight="1">
      <c r="A643" s="239"/>
      <c r="B643" s="239"/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</row>
    <row r="644" spans="1:26" ht="15.75" customHeight="1">
      <c r="A644" s="239"/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</row>
    <row r="645" spans="1:26" ht="15.75" customHeight="1">
      <c r="A645" s="239"/>
      <c r="B645" s="239"/>
      <c r="C645" s="239"/>
      <c r="D645" s="239"/>
      <c r="E645" s="239"/>
      <c r="F645" s="239"/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</row>
    <row r="646" spans="1:26" ht="15.75" customHeight="1">
      <c r="A646" s="239"/>
      <c r="B646" s="239"/>
      <c r="C646" s="239"/>
      <c r="D646" s="239"/>
      <c r="E646" s="239"/>
      <c r="F646" s="239"/>
      <c r="G646" s="239"/>
      <c r="H646" s="239"/>
      <c r="I646" s="239"/>
      <c r="J646" s="239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</row>
    <row r="647" spans="1:26" ht="15.75" customHeight="1">
      <c r="A647" s="239"/>
      <c r="B647" s="239"/>
      <c r="C647" s="239"/>
      <c r="D647" s="239"/>
      <c r="E647" s="239"/>
      <c r="F647" s="239"/>
      <c r="G647" s="239"/>
      <c r="H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</row>
    <row r="648" spans="1:26" ht="15.75" customHeight="1">
      <c r="A648" s="239"/>
      <c r="B648" s="239"/>
      <c r="C648" s="239"/>
      <c r="D648" s="239"/>
      <c r="E648" s="239"/>
      <c r="F648" s="239"/>
      <c r="G648" s="239"/>
      <c r="H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</row>
    <row r="649" spans="1:26" ht="15.75" customHeight="1">
      <c r="A649" s="239"/>
      <c r="B649" s="239"/>
      <c r="C649" s="239"/>
      <c r="D649" s="239"/>
      <c r="E649" s="239"/>
      <c r="F649" s="239"/>
      <c r="G649" s="239"/>
      <c r="H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</row>
    <row r="650" spans="1:26" ht="15.75" customHeight="1">
      <c r="A650" s="239"/>
      <c r="B650" s="239"/>
      <c r="C650" s="239"/>
      <c r="D650" s="239"/>
      <c r="E650" s="239"/>
      <c r="F650" s="239"/>
      <c r="G650" s="239"/>
      <c r="H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</row>
    <row r="651" spans="1:26" ht="15.75" customHeight="1">
      <c r="A651" s="239"/>
      <c r="B651" s="239"/>
      <c r="C651" s="239"/>
      <c r="D651" s="239"/>
      <c r="E651" s="239"/>
      <c r="F651" s="239"/>
      <c r="G651" s="239"/>
      <c r="H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</row>
    <row r="652" spans="1:26" ht="15.75" customHeight="1">
      <c r="A652" s="239"/>
      <c r="B652" s="239"/>
      <c r="C652" s="239"/>
      <c r="D652" s="239"/>
      <c r="E652" s="239"/>
      <c r="F652" s="239"/>
      <c r="G652" s="239"/>
      <c r="H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</row>
    <row r="653" spans="1:26" ht="15.75" customHeight="1">
      <c r="A653" s="239"/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</row>
    <row r="654" spans="1:26" ht="15.75" customHeight="1">
      <c r="A654" s="239"/>
      <c r="B654" s="239"/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</row>
    <row r="655" spans="1:26" ht="15.75" customHeight="1">
      <c r="A655" s="239"/>
      <c r="B655" s="239"/>
      <c r="C655" s="239"/>
      <c r="D655" s="239"/>
      <c r="E655" s="239"/>
      <c r="F655" s="239"/>
      <c r="G655" s="239"/>
      <c r="H655" s="239"/>
      <c r="I655" s="239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</row>
    <row r="656" spans="1:26" ht="15.75" customHeight="1">
      <c r="A656" s="239"/>
      <c r="B656" s="239"/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</row>
    <row r="657" spans="1:26" ht="15.75" customHeight="1">
      <c r="A657" s="23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</row>
    <row r="658" spans="1:26" ht="15.75" customHeight="1">
      <c r="A658" s="239"/>
      <c r="B658" s="239"/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</row>
    <row r="659" spans="1:26" ht="15.75" customHeight="1">
      <c r="A659" s="239"/>
      <c r="B659" s="239"/>
      <c r="C659" s="239"/>
      <c r="D659" s="239"/>
      <c r="E659" s="239"/>
      <c r="F659" s="239"/>
      <c r="G659" s="239"/>
      <c r="H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</row>
    <row r="660" spans="1:26" ht="15.75" customHeight="1">
      <c r="A660" s="239"/>
      <c r="B660" s="239"/>
      <c r="C660" s="239"/>
      <c r="D660" s="239"/>
      <c r="E660" s="239"/>
      <c r="F660" s="239"/>
      <c r="G660" s="239"/>
      <c r="H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</row>
    <row r="661" spans="1:26" ht="15.75" customHeight="1">
      <c r="A661" s="239"/>
      <c r="B661" s="239"/>
      <c r="C661" s="239"/>
      <c r="D661" s="239"/>
      <c r="E661" s="239"/>
      <c r="F661" s="239"/>
      <c r="G661" s="239"/>
      <c r="H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</row>
    <row r="662" spans="1:26" ht="15.75" customHeight="1">
      <c r="A662" s="239"/>
      <c r="B662" s="239"/>
      <c r="C662" s="239"/>
      <c r="D662" s="239"/>
      <c r="E662" s="239"/>
      <c r="F662" s="239"/>
      <c r="G662" s="239"/>
      <c r="H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</row>
    <row r="663" spans="1:26" ht="15.75" customHeight="1">
      <c r="A663" s="239"/>
      <c r="B663" s="239"/>
      <c r="C663" s="239"/>
      <c r="D663" s="239"/>
      <c r="E663" s="239"/>
      <c r="F663" s="239"/>
      <c r="G663" s="239"/>
      <c r="H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</row>
    <row r="664" spans="1:26" ht="15.75" customHeight="1">
      <c r="A664" s="239"/>
      <c r="B664" s="239"/>
      <c r="C664" s="239"/>
      <c r="D664" s="239"/>
      <c r="E664" s="239"/>
      <c r="F664" s="239"/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</row>
    <row r="665" spans="1:26" ht="15.75" customHeight="1">
      <c r="A665" s="239"/>
      <c r="B665" s="239"/>
      <c r="C665" s="239"/>
      <c r="D665" s="239"/>
      <c r="E665" s="239"/>
      <c r="F665" s="239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</row>
    <row r="666" spans="1:26" ht="15.75" customHeight="1">
      <c r="A666" s="239"/>
      <c r="B666" s="239"/>
      <c r="C666" s="239"/>
      <c r="D666" s="239"/>
      <c r="E666" s="239"/>
      <c r="F666" s="239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</row>
    <row r="667" spans="1:26" ht="15.75" customHeight="1">
      <c r="A667" s="239"/>
      <c r="B667" s="239"/>
      <c r="C667" s="239"/>
      <c r="D667" s="239"/>
      <c r="E667" s="239"/>
      <c r="F667" s="239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</row>
    <row r="668" spans="1:26" ht="15.75" customHeight="1">
      <c r="A668" s="239"/>
      <c r="B668" s="239"/>
      <c r="C668" s="239"/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</row>
    <row r="669" spans="1:26" ht="15.75" customHeight="1">
      <c r="A669" s="239"/>
      <c r="B669" s="239"/>
      <c r="C669" s="239"/>
      <c r="D669" s="239"/>
      <c r="E669" s="239"/>
      <c r="F669" s="239"/>
      <c r="G669" s="239"/>
      <c r="H669" s="239"/>
      <c r="I669" s="239"/>
      <c r="J669" s="239"/>
      <c r="K669" s="239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</row>
    <row r="670" spans="1:26" ht="15.75" customHeight="1">
      <c r="A670" s="239"/>
      <c r="B670" s="239"/>
      <c r="C670" s="239"/>
      <c r="D670" s="239"/>
      <c r="E670" s="239"/>
      <c r="F670" s="239"/>
      <c r="G670" s="239"/>
      <c r="H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</row>
    <row r="671" spans="1:26" ht="15.75" customHeight="1">
      <c r="A671" s="239"/>
      <c r="B671" s="239"/>
      <c r="C671" s="239"/>
      <c r="D671" s="239"/>
      <c r="E671" s="239"/>
      <c r="F671" s="239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</row>
    <row r="672" spans="1:26" ht="15.75" customHeight="1">
      <c r="A672" s="239"/>
      <c r="B672" s="239"/>
      <c r="C672" s="239"/>
      <c r="D672" s="239"/>
      <c r="E672" s="239"/>
      <c r="F672" s="239"/>
      <c r="G672" s="239"/>
      <c r="H672" s="239"/>
      <c r="I672" s="239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</row>
    <row r="673" spans="1:26" ht="15.75" customHeight="1">
      <c r="A673" s="239"/>
      <c r="B673" s="239"/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</row>
    <row r="674" spans="1:26" ht="15.75" customHeight="1">
      <c r="A674" s="239"/>
      <c r="B674" s="239"/>
      <c r="C674" s="239"/>
      <c r="D674" s="239"/>
      <c r="E674" s="239"/>
      <c r="F674" s="239"/>
      <c r="G674" s="239"/>
      <c r="H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</row>
    <row r="675" spans="1:26" ht="15.75" customHeight="1">
      <c r="A675" s="239"/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</row>
    <row r="676" spans="1:26" ht="15.75" customHeight="1">
      <c r="A676" s="239"/>
      <c r="B676" s="239"/>
      <c r="C676" s="239"/>
      <c r="D676" s="239"/>
      <c r="E676" s="239"/>
      <c r="F676" s="239"/>
      <c r="G676" s="239"/>
      <c r="H676" s="239"/>
      <c r="I676" s="239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</row>
    <row r="677" spans="1:26" ht="15.75" customHeight="1">
      <c r="A677" s="239"/>
      <c r="B677" s="239"/>
      <c r="C677" s="239"/>
      <c r="D677" s="239"/>
      <c r="E677" s="239"/>
      <c r="F677" s="239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</row>
    <row r="678" spans="1:26" ht="15.75" customHeight="1">
      <c r="A678" s="239"/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</row>
    <row r="679" spans="1:26" ht="15.75" customHeight="1">
      <c r="A679" s="239"/>
      <c r="B679" s="239"/>
      <c r="C679" s="239"/>
      <c r="D679" s="239"/>
      <c r="E679" s="239"/>
      <c r="F679" s="239"/>
      <c r="G679" s="239"/>
      <c r="H679" s="239"/>
      <c r="I679" s="239"/>
      <c r="J679" s="239"/>
      <c r="K679" s="239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</row>
    <row r="680" spans="1:26" ht="15.75" customHeight="1">
      <c r="A680" s="239"/>
      <c r="B680" s="239"/>
      <c r="C680" s="239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</row>
    <row r="681" spans="1:26" ht="15.75" customHeight="1">
      <c r="A681" s="239"/>
      <c r="B681" s="239"/>
      <c r="C681" s="239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</row>
    <row r="682" spans="1:26" ht="15.75" customHeight="1">
      <c r="A682" s="239"/>
      <c r="B682" s="239"/>
      <c r="C682" s="239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</row>
    <row r="683" spans="1:26" ht="15.75" customHeight="1">
      <c r="A683" s="239"/>
      <c r="B683" s="239"/>
      <c r="C683" s="239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</row>
    <row r="684" spans="1:26" ht="15.75" customHeight="1">
      <c r="A684" s="239"/>
      <c r="B684" s="239"/>
      <c r="C684" s="239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</row>
    <row r="685" spans="1:26" ht="15.75" customHeight="1">
      <c r="A685" s="239"/>
      <c r="B685" s="239"/>
      <c r="C685" s="239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</row>
    <row r="686" spans="1:26" ht="15.75" customHeight="1">
      <c r="A686" s="239"/>
      <c r="B686" s="239"/>
      <c r="C686" s="239"/>
      <c r="D686" s="239"/>
      <c r="E686" s="239"/>
      <c r="F686" s="239"/>
      <c r="G686" s="239"/>
      <c r="H686" s="239"/>
      <c r="I686" s="239"/>
      <c r="J686" s="239"/>
      <c r="K686" s="239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</row>
    <row r="687" spans="1:26" ht="15.75" customHeight="1">
      <c r="A687" s="239"/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</row>
    <row r="688" spans="1:26" ht="15.75" customHeight="1">
      <c r="A688" s="239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</row>
    <row r="689" spans="1:26" ht="15.75" customHeight="1">
      <c r="A689" s="239"/>
      <c r="B689" s="239"/>
      <c r="C689" s="239"/>
      <c r="D689" s="239"/>
      <c r="E689" s="239"/>
      <c r="F689" s="239"/>
      <c r="G689" s="239"/>
      <c r="H689" s="239"/>
      <c r="I689" s="239"/>
      <c r="J689" s="239"/>
      <c r="K689" s="239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</row>
    <row r="690" spans="1:26" ht="15.75" customHeight="1">
      <c r="A690" s="239"/>
      <c r="B690" s="239"/>
      <c r="C690" s="239"/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</row>
    <row r="691" spans="1:26" ht="15.75" customHeight="1">
      <c r="A691" s="239"/>
      <c r="B691" s="239"/>
      <c r="C691" s="239"/>
      <c r="D691" s="239"/>
      <c r="E691" s="239"/>
      <c r="F691" s="239"/>
      <c r="G691" s="239"/>
      <c r="H691" s="239"/>
      <c r="I691" s="239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</row>
    <row r="692" spans="1:26" ht="15.75" customHeight="1">
      <c r="A692" s="239"/>
      <c r="B692" s="239"/>
      <c r="C692" s="239"/>
      <c r="D692" s="239"/>
      <c r="E692" s="239"/>
      <c r="F692" s="239"/>
      <c r="G692" s="239"/>
      <c r="H692" s="239"/>
      <c r="I692" s="239"/>
      <c r="J692" s="239"/>
      <c r="K692" s="239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</row>
    <row r="693" spans="1:26" ht="15.75" customHeight="1">
      <c r="A693" s="239"/>
      <c r="B693" s="239"/>
      <c r="C693" s="239"/>
      <c r="D693" s="239"/>
      <c r="E693" s="239"/>
      <c r="F693" s="239"/>
      <c r="G693" s="239"/>
      <c r="H693" s="239"/>
      <c r="I693" s="239"/>
      <c r="J693" s="239"/>
      <c r="K693" s="239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</row>
    <row r="694" spans="1:26" ht="15.75" customHeight="1">
      <c r="A694" s="239"/>
      <c r="B694" s="239"/>
      <c r="C694" s="239"/>
      <c r="D694" s="239"/>
      <c r="E694" s="239"/>
      <c r="F694" s="239"/>
      <c r="G694" s="239"/>
      <c r="H694" s="239"/>
      <c r="I694" s="239"/>
      <c r="J694" s="239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</row>
    <row r="695" spans="1:26" ht="15.75" customHeight="1">
      <c r="A695" s="239"/>
      <c r="B695" s="239"/>
      <c r="C695" s="239"/>
      <c r="D695" s="239"/>
      <c r="E695" s="239"/>
      <c r="F695" s="239"/>
      <c r="G695" s="239"/>
      <c r="H695" s="239"/>
      <c r="I695" s="239"/>
      <c r="J695" s="239"/>
      <c r="K695" s="239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</row>
    <row r="696" spans="1:26" ht="15.75" customHeight="1">
      <c r="A696" s="239"/>
      <c r="B696" s="239"/>
      <c r="C696" s="239"/>
      <c r="D696" s="239"/>
      <c r="E696" s="239"/>
      <c r="F696" s="239"/>
      <c r="G696" s="239"/>
      <c r="H696" s="239"/>
      <c r="I696" s="239"/>
      <c r="J696" s="239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</row>
    <row r="697" spans="1:26" ht="15.75" customHeight="1">
      <c r="A697" s="239"/>
      <c r="B697" s="239"/>
      <c r="C697" s="239"/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</row>
    <row r="698" spans="1:26" ht="15.75" customHeight="1">
      <c r="A698" s="239"/>
      <c r="B698" s="239"/>
      <c r="C698" s="239"/>
      <c r="D698" s="239"/>
      <c r="E698" s="239"/>
      <c r="F698" s="239"/>
      <c r="G698" s="239"/>
      <c r="H698" s="239"/>
      <c r="I698" s="239"/>
      <c r="J698" s="239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</row>
    <row r="699" spans="1:26" ht="15.75" customHeight="1">
      <c r="A699" s="239"/>
      <c r="B699" s="239"/>
      <c r="C699" s="239"/>
      <c r="D699" s="239"/>
      <c r="E699" s="239"/>
      <c r="F699" s="239"/>
      <c r="G699" s="239"/>
      <c r="H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</row>
    <row r="700" spans="1:26" ht="15.75" customHeight="1">
      <c r="A700" s="239"/>
      <c r="B700" s="239"/>
      <c r="C700" s="239"/>
      <c r="D700" s="239"/>
      <c r="E700" s="239"/>
      <c r="F700" s="239"/>
      <c r="G700" s="239"/>
      <c r="H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</row>
    <row r="701" spans="1:26" ht="15.75" customHeight="1">
      <c r="A701" s="239"/>
      <c r="B701" s="239"/>
      <c r="C701" s="239"/>
      <c r="D701" s="239"/>
      <c r="E701" s="239"/>
      <c r="F701" s="239"/>
      <c r="G701" s="239"/>
      <c r="H701" s="239"/>
      <c r="I701" s="239"/>
      <c r="J701" s="239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</row>
    <row r="702" spans="1:26" ht="15.75" customHeight="1">
      <c r="A702" s="239"/>
      <c r="B702" s="239"/>
      <c r="C702" s="239"/>
      <c r="D702" s="239"/>
      <c r="E702" s="239"/>
      <c r="F702" s="239"/>
      <c r="G702" s="239"/>
      <c r="H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</row>
    <row r="703" spans="1:26" ht="15.75" customHeight="1">
      <c r="A703" s="239"/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</row>
    <row r="704" spans="1:26" ht="15.75" customHeight="1">
      <c r="A704" s="239"/>
      <c r="B704" s="239"/>
      <c r="C704" s="239"/>
      <c r="D704" s="239"/>
      <c r="E704" s="239"/>
      <c r="F704" s="239"/>
      <c r="G704" s="239"/>
      <c r="H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</row>
    <row r="705" spans="1:26" ht="15.75" customHeight="1">
      <c r="A705" s="239"/>
      <c r="B705" s="239"/>
      <c r="C705" s="239"/>
      <c r="D705" s="239"/>
      <c r="E705" s="239"/>
      <c r="F705" s="239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</row>
    <row r="706" spans="1:26" ht="15.75" customHeight="1">
      <c r="A706" s="239"/>
      <c r="B706" s="239"/>
      <c r="C706" s="239"/>
      <c r="D706" s="239"/>
      <c r="E706" s="239"/>
      <c r="F706" s="239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</row>
    <row r="707" spans="1:26" ht="15.75" customHeight="1">
      <c r="A707" s="239"/>
      <c r="B707" s="239"/>
      <c r="C707" s="239"/>
      <c r="D707" s="239"/>
      <c r="E707" s="239"/>
      <c r="F707" s="239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</row>
    <row r="708" spans="1:26" ht="15.75" customHeight="1">
      <c r="A708" s="239"/>
      <c r="B708" s="239"/>
      <c r="C708" s="239"/>
      <c r="D708" s="239"/>
      <c r="E708" s="239"/>
      <c r="F708" s="239"/>
      <c r="G708" s="239"/>
      <c r="H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</row>
    <row r="709" spans="1:26" ht="15.75" customHeight="1">
      <c r="A709" s="239"/>
      <c r="B709" s="239"/>
      <c r="C709" s="239"/>
      <c r="D709" s="239"/>
      <c r="E709" s="239"/>
      <c r="F709" s="239"/>
      <c r="G709" s="239"/>
      <c r="H709" s="239"/>
      <c r="I709" s="239"/>
      <c r="J709" s="239"/>
      <c r="K709" s="239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</row>
    <row r="710" spans="1:26" ht="15.75" customHeight="1">
      <c r="A710" s="239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</row>
    <row r="711" spans="1:26" ht="15.75" customHeight="1">
      <c r="A711" s="239"/>
      <c r="B711" s="239"/>
      <c r="C711" s="239"/>
      <c r="D711" s="239"/>
      <c r="E711" s="239"/>
      <c r="F711" s="239"/>
      <c r="G711" s="239"/>
      <c r="H711" s="239"/>
      <c r="I711" s="239"/>
      <c r="J711" s="239"/>
      <c r="K711" s="239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</row>
    <row r="712" spans="1:26" ht="15.75" customHeight="1">
      <c r="A712" s="239"/>
      <c r="B712" s="239"/>
      <c r="C712" s="239"/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</row>
    <row r="713" spans="1:26" ht="15.75" customHeight="1">
      <c r="A713" s="239"/>
      <c r="B713" s="239"/>
      <c r="C713" s="239"/>
      <c r="D713" s="239"/>
      <c r="E713" s="239"/>
      <c r="F713" s="239"/>
      <c r="G713" s="239"/>
      <c r="H713" s="239"/>
      <c r="I713" s="239"/>
      <c r="J713" s="239"/>
      <c r="K713" s="239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</row>
    <row r="714" spans="1:26" ht="15.75" customHeight="1">
      <c r="A714" s="239"/>
      <c r="B714" s="239"/>
      <c r="C714" s="239"/>
      <c r="D714" s="239"/>
      <c r="E714" s="239"/>
      <c r="F714" s="239"/>
      <c r="G714" s="239"/>
      <c r="H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</row>
    <row r="715" spans="1:26" ht="15.75" customHeight="1">
      <c r="A715" s="239"/>
      <c r="B715" s="239"/>
      <c r="C715" s="239"/>
      <c r="D715" s="239"/>
      <c r="E715" s="239"/>
      <c r="F715" s="239"/>
      <c r="G715" s="239"/>
      <c r="H715" s="239"/>
      <c r="I715" s="239"/>
      <c r="J715" s="239"/>
      <c r="K715" s="239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</row>
    <row r="716" spans="1:26" ht="15.75" customHeight="1">
      <c r="A716" s="239"/>
      <c r="B716" s="239"/>
      <c r="C716" s="239"/>
      <c r="D716" s="239"/>
      <c r="E716" s="239"/>
      <c r="F716" s="239"/>
      <c r="G716" s="239"/>
      <c r="H716" s="239"/>
      <c r="I716" s="239"/>
      <c r="J716" s="239"/>
      <c r="K716" s="239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</row>
    <row r="717" spans="1:26" ht="15.75" customHeight="1">
      <c r="A717" s="239"/>
      <c r="B717" s="239"/>
      <c r="C717" s="239"/>
      <c r="D717" s="239"/>
      <c r="E717" s="239"/>
      <c r="F717" s="239"/>
      <c r="G717" s="239"/>
      <c r="H717" s="239"/>
      <c r="I717" s="239"/>
      <c r="J717" s="239"/>
      <c r="K717" s="239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</row>
    <row r="718" spans="1:26" ht="15.75" customHeight="1">
      <c r="A718" s="239"/>
      <c r="B718" s="239"/>
      <c r="C718" s="239"/>
      <c r="D718" s="239"/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</row>
    <row r="719" spans="1:26" ht="15.75" customHeight="1">
      <c r="A719" s="239"/>
      <c r="B719" s="239"/>
      <c r="C719" s="239"/>
      <c r="D719" s="239"/>
      <c r="E719" s="239"/>
      <c r="F719" s="239"/>
      <c r="G719" s="239"/>
      <c r="H719" s="239"/>
      <c r="I719" s="239"/>
      <c r="J719" s="239"/>
      <c r="K719" s="239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</row>
    <row r="720" spans="1:26" ht="15.75" customHeight="1">
      <c r="A720" s="239"/>
      <c r="B720" s="239"/>
      <c r="C720" s="239"/>
      <c r="D720" s="239"/>
      <c r="E720" s="239"/>
      <c r="F720" s="239"/>
      <c r="G720" s="239"/>
      <c r="H720" s="239"/>
      <c r="I720" s="239"/>
      <c r="J720" s="239"/>
      <c r="K720" s="239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</row>
    <row r="721" spans="1:26" ht="15.75" customHeight="1">
      <c r="A721" s="239"/>
      <c r="B721" s="239"/>
      <c r="C721" s="239"/>
      <c r="D721" s="239"/>
      <c r="E721" s="239"/>
      <c r="F721" s="239"/>
      <c r="G721" s="239"/>
      <c r="H721" s="239"/>
      <c r="I721" s="239"/>
      <c r="J721" s="239"/>
      <c r="K721" s="239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</row>
    <row r="722" spans="1:26" ht="15.75" customHeight="1">
      <c r="A722" s="239"/>
      <c r="B722" s="239"/>
      <c r="C722" s="239"/>
      <c r="D722" s="239"/>
      <c r="E722" s="239"/>
      <c r="F722" s="239"/>
      <c r="G722" s="239"/>
      <c r="H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</row>
    <row r="723" spans="1:26" ht="15.75" customHeight="1">
      <c r="A723" s="239"/>
      <c r="B723" s="239"/>
      <c r="C723" s="239"/>
      <c r="D723" s="239"/>
      <c r="E723" s="239"/>
      <c r="F723" s="239"/>
      <c r="G723" s="239"/>
      <c r="H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</row>
    <row r="724" spans="1:26" ht="15.75" customHeight="1">
      <c r="A724" s="239"/>
      <c r="B724" s="239"/>
      <c r="C724" s="239"/>
      <c r="D724" s="239"/>
      <c r="E724" s="239"/>
      <c r="F724" s="239"/>
      <c r="G724" s="239"/>
      <c r="H724" s="239"/>
      <c r="I724" s="239"/>
      <c r="J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</row>
    <row r="725" spans="1:26" ht="15.75" customHeight="1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</row>
    <row r="726" spans="1:26" ht="15.75" customHeight="1">
      <c r="A726" s="239"/>
      <c r="B726" s="239"/>
      <c r="C726" s="239"/>
      <c r="D726" s="239"/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</row>
    <row r="727" spans="1:26" ht="15.75" customHeight="1">
      <c r="A727" s="239"/>
      <c r="B727" s="239"/>
      <c r="C727" s="239"/>
      <c r="D727" s="239"/>
      <c r="E727" s="239"/>
      <c r="F727" s="239"/>
      <c r="G727" s="239"/>
      <c r="H727" s="239"/>
      <c r="I727" s="239"/>
      <c r="J727" s="239"/>
      <c r="K727" s="239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</row>
    <row r="728" spans="1:26" ht="15.75" customHeight="1">
      <c r="A728" s="239"/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</row>
    <row r="729" spans="1:26" ht="15.75" customHeight="1">
      <c r="A729" s="239"/>
      <c r="B729" s="239"/>
      <c r="C729" s="239"/>
      <c r="D729" s="239"/>
      <c r="E729" s="239"/>
      <c r="F729" s="239"/>
      <c r="G729" s="239"/>
      <c r="H729" s="239"/>
      <c r="I729" s="239"/>
      <c r="J729" s="239"/>
      <c r="K729" s="239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</row>
    <row r="730" spans="1:26" ht="15.75" customHeight="1">
      <c r="A730" s="239"/>
      <c r="B730" s="239"/>
      <c r="C730" s="239"/>
      <c r="D730" s="239"/>
      <c r="E730" s="239"/>
      <c r="F730" s="239"/>
      <c r="G730" s="239"/>
      <c r="H730" s="239"/>
      <c r="I730" s="239"/>
      <c r="J730" s="239"/>
      <c r="K730" s="239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</row>
    <row r="731" spans="1:26" ht="15.75" customHeight="1">
      <c r="A731" s="239"/>
      <c r="B731" s="239"/>
      <c r="C731" s="239"/>
      <c r="D731" s="239"/>
      <c r="E731" s="239"/>
      <c r="F731" s="239"/>
      <c r="G731" s="239"/>
      <c r="H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</row>
    <row r="732" spans="1:26" ht="15.75" customHeight="1">
      <c r="A732" s="239"/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</row>
    <row r="733" spans="1:26" ht="15.75" customHeight="1">
      <c r="A733" s="239"/>
      <c r="B733" s="239"/>
      <c r="C733" s="239"/>
      <c r="D733" s="239"/>
      <c r="E733" s="239"/>
      <c r="F733" s="239"/>
      <c r="G733" s="239"/>
      <c r="H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</row>
    <row r="734" spans="1:26" ht="15.75" customHeight="1">
      <c r="A734" s="239"/>
      <c r="B734" s="239"/>
      <c r="C734" s="239"/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</row>
    <row r="735" spans="1:26" ht="15.75" customHeight="1">
      <c r="A735" s="239"/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</row>
    <row r="736" spans="1:26" ht="15.75" customHeight="1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</row>
    <row r="737" spans="1:26" ht="15.75" customHeight="1">
      <c r="A737" s="239"/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</row>
    <row r="738" spans="1:26" ht="15.75" customHeight="1">
      <c r="A738" s="239"/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</row>
    <row r="739" spans="1:26" ht="15.75" customHeight="1">
      <c r="A739" s="239"/>
      <c r="B739" s="239"/>
      <c r="C739" s="239"/>
      <c r="D739" s="239"/>
      <c r="E739" s="239"/>
      <c r="F739" s="239"/>
      <c r="G739" s="239"/>
      <c r="H739" s="239"/>
      <c r="I739" s="239"/>
      <c r="J739" s="239"/>
      <c r="K739" s="239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</row>
    <row r="740" spans="1:26" ht="15.75" customHeight="1">
      <c r="A740" s="239"/>
      <c r="B740" s="239"/>
      <c r="C740" s="239"/>
      <c r="D740" s="239"/>
      <c r="E740" s="239"/>
      <c r="F740" s="239"/>
      <c r="G740" s="239"/>
      <c r="H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</row>
    <row r="741" spans="1:26" ht="15.75" customHeight="1">
      <c r="A741" s="239"/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</row>
    <row r="742" spans="1:26" ht="15.75" customHeight="1">
      <c r="A742" s="239"/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</row>
    <row r="743" spans="1:26" ht="15.75" customHeight="1">
      <c r="A743" s="239"/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</row>
    <row r="744" spans="1:26" ht="15.75" customHeight="1">
      <c r="A744" s="239"/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</row>
    <row r="745" spans="1:26" ht="15.75" customHeight="1">
      <c r="A745" s="239"/>
      <c r="B745" s="239"/>
      <c r="C745" s="239"/>
      <c r="D745" s="239"/>
      <c r="E745" s="239"/>
      <c r="F745" s="239"/>
      <c r="G745" s="239"/>
      <c r="H745" s="239"/>
      <c r="I745" s="239"/>
      <c r="J745" s="239"/>
      <c r="K745" s="239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</row>
    <row r="746" spans="1:26" ht="15.75" customHeight="1">
      <c r="A746" s="239"/>
      <c r="B746" s="239"/>
      <c r="C746" s="239"/>
      <c r="D746" s="239"/>
      <c r="E746" s="239"/>
      <c r="F746" s="239"/>
      <c r="G746" s="239"/>
      <c r="H746" s="239"/>
      <c r="I746" s="239"/>
      <c r="J746" s="239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</row>
    <row r="747" spans="1:26" ht="15.75" customHeight="1">
      <c r="A747" s="239"/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</row>
    <row r="748" spans="1:26" ht="15.75" customHeight="1">
      <c r="A748" s="239"/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</row>
    <row r="749" spans="1:26" ht="15.75" customHeight="1">
      <c r="A749" s="239"/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</row>
    <row r="750" spans="1:26" ht="15.75" customHeight="1">
      <c r="A750" s="239"/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</row>
    <row r="751" spans="1:26" ht="15.75" customHeight="1">
      <c r="A751" s="239"/>
      <c r="B751" s="239"/>
      <c r="C751" s="239"/>
      <c r="D751" s="239"/>
      <c r="E751" s="239"/>
      <c r="F751" s="239"/>
      <c r="G751" s="239"/>
      <c r="H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</row>
    <row r="752" spans="1:26" ht="15.75" customHeight="1">
      <c r="A752" s="239"/>
      <c r="B752" s="239"/>
      <c r="C752" s="239"/>
      <c r="D752" s="239"/>
      <c r="E752" s="239"/>
      <c r="F752" s="239"/>
      <c r="G752" s="239"/>
      <c r="H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</row>
    <row r="753" spans="1:26" ht="15.75" customHeight="1">
      <c r="A753" s="239"/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</row>
    <row r="754" spans="1:26" ht="15.75" customHeight="1">
      <c r="A754" s="239"/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</row>
    <row r="755" spans="1:26" ht="15.75" customHeight="1">
      <c r="A755" s="239"/>
      <c r="B755" s="239"/>
      <c r="C755" s="239"/>
      <c r="D755" s="239"/>
      <c r="E755" s="239"/>
      <c r="F755" s="239"/>
      <c r="G755" s="239"/>
      <c r="H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spans="1:26" ht="15.75" customHeight="1">
      <c r="A756" s="239"/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</row>
    <row r="757" spans="1:26" ht="15.75" customHeight="1">
      <c r="A757" s="239"/>
      <c r="B757" s="239"/>
      <c r="C757" s="239"/>
      <c r="D757" s="239"/>
      <c r="E757" s="239"/>
      <c r="F757" s="239"/>
      <c r="G757" s="239"/>
      <c r="H757" s="239"/>
      <c r="I757" s="239"/>
      <c r="J757" s="239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</row>
    <row r="758" spans="1:26" ht="15.75" customHeight="1">
      <c r="A758" s="239"/>
      <c r="B758" s="239"/>
      <c r="C758" s="239"/>
      <c r="D758" s="239"/>
      <c r="E758" s="239"/>
      <c r="F758" s="239"/>
      <c r="G758" s="239"/>
      <c r="H758" s="239"/>
      <c r="I758" s="239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</row>
    <row r="759" spans="1:26" ht="15.75" customHeight="1">
      <c r="A759" s="239"/>
      <c r="B759" s="239"/>
      <c r="C759" s="239"/>
      <c r="D759" s="239"/>
      <c r="E759" s="239"/>
      <c r="F759" s="239"/>
      <c r="G759" s="239"/>
      <c r="H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</row>
    <row r="760" spans="1:26" ht="15.75" customHeight="1">
      <c r="A760" s="239"/>
      <c r="B760" s="239"/>
      <c r="C760" s="239"/>
      <c r="D760" s="239"/>
      <c r="E760" s="239"/>
      <c r="F760" s="239"/>
      <c r="G760" s="239"/>
      <c r="H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</row>
    <row r="761" spans="1:26" ht="15.75" customHeight="1">
      <c r="A761" s="239"/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</row>
    <row r="762" spans="1:26" ht="15.75" customHeight="1">
      <c r="A762" s="239"/>
      <c r="B762" s="239"/>
      <c r="C762" s="239"/>
      <c r="D762" s="239"/>
      <c r="E762" s="239"/>
      <c r="F762" s="239"/>
      <c r="G762" s="239"/>
      <c r="H762" s="239"/>
      <c r="I762" s="239"/>
      <c r="J762" s="239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</row>
    <row r="763" spans="1:26" ht="15.75" customHeight="1">
      <c r="A763" s="239"/>
      <c r="B763" s="239"/>
      <c r="C763" s="239"/>
      <c r="D763" s="239"/>
      <c r="E763" s="239"/>
      <c r="F763" s="239"/>
      <c r="G763" s="239"/>
      <c r="H763" s="239"/>
      <c r="I763" s="239"/>
      <c r="J763" s="239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</row>
    <row r="764" spans="1:26" ht="15.75" customHeight="1">
      <c r="A764" s="239"/>
      <c r="B764" s="239"/>
      <c r="C764" s="239"/>
      <c r="D764" s="239"/>
      <c r="E764" s="239"/>
      <c r="F764" s="239"/>
      <c r="G764" s="239"/>
      <c r="H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</row>
    <row r="765" spans="1:26" ht="15.75" customHeight="1">
      <c r="A765" s="239"/>
      <c r="B765" s="239"/>
      <c r="C765" s="239"/>
      <c r="D765" s="239"/>
      <c r="E765" s="239"/>
      <c r="F765" s="239"/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</row>
    <row r="766" spans="1:26" ht="15.75" customHeight="1">
      <c r="A766" s="239"/>
      <c r="B766" s="239"/>
      <c r="C766" s="239"/>
      <c r="D766" s="239"/>
      <c r="E766" s="239"/>
      <c r="F766" s="239"/>
      <c r="G766" s="239"/>
      <c r="H766" s="239"/>
      <c r="I766" s="239"/>
      <c r="J766" s="239"/>
      <c r="K766" s="239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</row>
    <row r="767" spans="1:26" ht="15.75" customHeight="1">
      <c r="A767" s="239"/>
      <c r="B767" s="239"/>
      <c r="C767" s="239"/>
      <c r="D767" s="239"/>
      <c r="E767" s="239"/>
      <c r="F767" s="239"/>
      <c r="G767" s="239"/>
      <c r="H767" s="239"/>
      <c r="I767" s="239"/>
      <c r="J767" s="239"/>
      <c r="K767" s="239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</row>
    <row r="768" spans="1:26" ht="15.75" customHeight="1">
      <c r="A768" s="239"/>
      <c r="B768" s="239"/>
      <c r="C768" s="239"/>
      <c r="D768" s="239"/>
      <c r="E768" s="239"/>
      <c r="F768" s="239"/>
      <c r="G768" s="239"/>
      <c r="H768" s="239"/>
      <c r="I768" s="239"/>
      <c r="J768" s="239"/>
      <c r="K768" s="239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</row>
    <row r="769" spans="1:26" ht="15.75" customHeight="1">
      <c r="A769" s="239"/>
      <c r="B769" s="239"/>
      <c r="C769" s="239"/>
      <c r="D769" s="239"/>
      <c r="E769" s="239"/>
      <c r="F769" s="239"/>
      <c r="G769" s="239"/>
      <c r="H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</row>
    <row r="770" spans="1:26" ht="15.75" customHeight="1">
      <c r="A770" s="239"/>
      <c r="B770" s="239"/>
      <c r="C770" s="239"/>
      <c r="D770" s="239"/>
      <c r="E770" s="239"/>
      <c r="F770" s="239"/>
      <c r="G770" s="239"/>
      <c r="H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</row>
    <row r="771" spans="1:26" ht="15.75" customHeight="1">
      <c r="A771" s="239"/>
      <c r="B771" s="239"/>
      <c r="C771" s="239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</row>
    <row r="772" spans="1:26" ht="15.75" customHeight="1">
      <c r="A772" s="239"/>
      <c r="B772" s="239"/>
      <c r="C772" s="239"/>
      <c r="D772" s="239"/>
      <c r="E772" s="239"/>
      <c r="F772" s="239"/>
      <c r="G772" s="239"/>
      <c r="H772" s="239"/>
      <c r="I772" s="239"/>
      <c r="J772" s="239"/>
      <c r="K772" s="239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</row>
    <row r="773" spans="1:26" ht="15.75" customHeight="1">
      <c r="A773" s="239"/>
      <c r="B773" s="239"/>
      <c r="C773" s="239"/>
      <c r="D773" s="239"/>
      <c r="E773" s="239"/>
      <c r="F773" s="239"/>
      <c r="G773" s="239"/>
      <c r="H773" s="239"/>
      <c r="I773" s="239"/>
      <c r="J773" s="239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</row>
    <row r="774" spans="1:26" ht="15.75" customHeight="1">
      <c r="A774" s="239"/>
      <c r="B774" s="239"/>
      <c r="C774" s="239"/>
      <c r="D774" s="239"/>
      <c r="E774" s="239"/>
      <c r="F774" s="239"/>
      <c r="G774" s="239"/>
      <c r="H774" s="239"/>
      <c r="I774" s="239"/>
      <c r="J774" s="239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</row>
    <row r="775" spans="1:26" ht="15.75" customHeight="1">
      <c r="A775" s="239"/>
      <c r="B775" s="239"/>
      <c r="C775" s="239"/>
      <c r="D775" s="239"/>
      <c r="E775" s="239"/>
      <c r="F775" s="239"/>
      <c r="G775" s="239"/>
      <c r="H775" s="239"/>
      <c r="I775" s="239"/>
      <c r="J775" s="239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</row>
    <row r="776" spans="1:26" ht="15.75" customHeight="1">
      <c r="A776" s="239"/>
      <c r="B776" s="239"/>
      <c r="C776" s="239"/>
      <c r="D776" s="239"/>
      <c r="E776" s="239"/>
      <c r="F776" s="239"/>
      <c r="G776" s="239"/>
      <c r="H776" s="239"/>
      <c r="I776" s="239"/>
      <c r="J776" s="239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</row>
    <row r="777" spans="1:26" ht="15.75" customHeight="1">
      <c r="A777" s="239"/>
      <c r="B777" s="239"/>
      <c r="C777" s="239"/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</row>
    <row r="778" spans="1:26" ht="15.75" customHeight="1">
      <c r="A778" s="239"/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</row>
    <row r="779" spans="1:26" ht="15.75" customHeight="1">
      <c r="A779" s="239"/>
      <c r="B779" s="239"/>
      <c r="C779" s="239"/>
      <c r="D779" s="239"/>
      <c r="E779" s="239"/>
      <c r="F779" s="239"/>
      <c r="G779" s="239"/>
      <c r="H779" s="239"/>
      <c r="I779" s="239"/>
      <c r="J779" s="239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</row>
    <row r="780" spans="1:26" ht="15.75" customHeight="1">
      <c r="A780" s="239"/>
      <c r="B780" s="239"/>
      <c r="C780" s="239"/>
      <c r="D780" s="239"/>
      <c r="E780" s="239"/>
      <c r="F780" s="239"/>
      <c r="G780" s="239"/>
      <c r="H780" s="239"/>
      <c r="I780" s="239"/>
      <c r="J780" s="239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</row>
    <row r="781" spans="1:26" ht="15.75" customHeight="1">
      <c r="A781" s="239"/>
      <c r="B781" s="239"/>
      <c r="C781" s="239"/>
      <c r="D781" s="239"/>
      <c r="E781" s="239"/>
      <c r="F781" s="239"/>
      <c r="G781" s="239"/>
      <c r="H781" s="239"/>
      <c r="I781" s="239"/>
      <c r="J781" s="239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</row>
    <row r="782" spans="1:26" ht="15.75" customHeight="1">
      <c r="A782" s="239"/>
      <c r="B782" s="239"/>
      <c r="C782" s="239"/>
      <c r="D782" s="239"/>
      <c r="E782" s="239"/>
      <c r="F782" s="239"/>
      <c r="G782" s="239"/>
      <c r="H782" s="239"/>
      <c r="I782" s="239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</row>
    <row r="783" spans="1:26" ht="15.75" customHeight="1">
      <c r="A783" s="239"/>
      <c r="B783" s="239"/>
      <c r="C783" s="239"/>
      <c r="D783" s="239"/>
      <c r="E783" s="239"/>
      <c r="F783" s="239"/>
      <c r="G783" s="239"/>
      <c r="H783" s="239"/>
      <c r="I783" s="239"/>
      <c r="J783" s="239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</row>
    <row r="784" spans="1:26" ht="15.75" customHeight="1">
      <c r="A784" s="239"/>
      <c r="B784" s="239"/>
      <c r="C784" s="239"/>
      <c r="D784" s="239"/>
      <c r="E784" s="239"/>
      <c r="F784" s="239"/>
      <c r="G784" s="239"/>
      <c r="H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</row>
    <row r="785" spans="1:26" ht="15.75" customHeight="1">
      <c r="A785" s="239"/>
      <c r="B785" s="239"/>
      <c r="C785" s="239"/>
      <c r="D785" s="239"/>
      <c r="E785" s="239"/>
      <c r="F785" s="239"/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</row>
    <row r="786" spans="1:26" ht="15.75" customHeight="1">
      <c r="A786" s="239"/>
      <c r="B786" s="239"/>
      <c r="C786" s="239"/>
      <c r="D786" s="239"/>
      <c r="E786" s="239"/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</row>
    <row r="787" spans="1:26" ht="15.75" customHeight="1">
      <c r="A787" s="239"/>
      <c r="B787" s="239"/>
      <c r="C787" s="239"/>
      <c r="D787" s="239"/>
      <c r="E787" s="239"/>
      <c r="F787" s="239"/>
      <c r="G787" s="239"/>
      <c r="H787" s="239"/>
      <c r="I787" s="239"/>
      <c r="J787" s="239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</row>
    <row r="788" spans="1:26" ht="15.75" customHeight="1">
      <c r="A788" s="239"/>
      <c r="B788" s="239"/>
      <c r="C788" s="239"/>
      <c r="D788" s="239"/>
      <c r="E788" s="239"/>
      <c r="F788" s="239"/>
      <c r="G788" s="239"/>
      <c r="H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</row>
    <row r="789" spans="1:26" ht="15.75" customHeight="1">
      <c r="A789" s="239"/>
      <c r="B789" s="239"/>
      <c r="C789" s="239"/>
      <c r="D789" s="239"/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</row>
    <row r="790" spans="1:26" ht="15.75" customHeight="1">
      <c r="A790" s="239"/>
      <c r="B790" s="239"/>
      <c r="C790" s="239"/>
      <c r="D790" s="239"/>
      <c r="E790" s="239"/>
      <c r="F790" s="239"/>
      <c r="G790" s="239"/>
      <c r="H790" s="239"/>
      <c r="I790" s="239"/>
      <c r="J790" s="239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spans="1:26" ht="15.75" customHeight="1">
      <c r="A791" s="239"/>
      <c r="B791" s="239"/>
      <c r="C791" s="239"/>
      <c r="D791" s="239"/>
      <c r="E791" s="239"/>
      <c r="F791" s="239"/>
      <c r="G791" s="239"/>
      <c r="H791" s="239"/>
      <c r="I791" s="239"/>
      <c r="J791" s="239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</row>
    <row r="792" spans="1:26" ht="15.75" customHeight="1">
      <c r="A792" s="239"/>
      <c r="B792" s="239"/>
      <c r="C792" s="239"/>
      <c r="D792" s="239"/>
      <c r="E792" s="239"/>
      <c r="F792" s="239"/>
      <c r="G792" s="239"/>
      <c r="H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</row>
    <row r="793" spans="1:26" ht="15.75" customHeight="1">
      <c r="A793" s="239"/>
      <c r="B793" s="239"/>
      <c r="C793" s="239"/>
      <c r="D793" s="239"/>
      <c r="E793" s="239"/>
      <c r="F793" s="239"/>
      <c r="G793" s="239"/>
      <c r="H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</row>
    <row r="794" spans="1:26" ht="15.75" customHeight="1">
      <c r="A794" s="239"/>
      <c r="B794" s="239"/>
      <c r="C794" s="239"/>
      <c r="D794" s="239"/>
      <c r="E794" s="239"/>
      <c r="F794" s="239"/>
      <c r="G794" s="239"/>
      <c r="H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</row>
    <row r="795" spans="1:26" ht="15.75" customHeight="1">
      <c r="A795" s="239"/>
      <c r="B795" s="239"/>
      <c r="C795" s="239"/>
      <c r="D795" s="239"/>
      <c r="E795" s="239"/>
      <c r="F795" s="239"/>
      <c r="G795" s="239"/>
      <c r="H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</row>
    <row r="796" spans="1:26" ht="15.75" customHeight="1">
      <c r="A796" s="239"/>
      <c r="B796" s="239"/>
      <c r="C796" s="239"/>
      <c r="D796" s="239"/>
      <c r="E796" s="239"/>
      <c r="F796" s="239"/>
      <c r="G796" s="239"/>
      <c r="H796" s="239"/>
      <c r="I796" s="239"/>
      <c r="J796" s="239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spans="1:26" ht="15.75" customHeight="1">
      <c r="A797" s="239"/>
      <c r="B797" s="239"/>
      <c r="C797" s="239"/>
      <c r="D797" s="239"/>
      <c r="E797" s="239"/>
      <c r="F797" s="239"/>
      <c r="G797" s="239"/>
      <c r="H797" s="239"/>
      <c r="I797" s="239"/>
      <c r="J797" s="239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</row>
    <row r="798" spans="1:26" ht="15.75" customHeight="1">
      <c r="A798" s="239"/>
      <c r="B798" s="239"/>
      <c r="C798" s="239"/>
      <c r="D798" s="239"/>
      <c r="E798" s="239"/>
      <c r="F798" s="239"/>
      <c r="G798" s="239"/>
      <c r="H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</row>
    <row r="799" spans="1:26" ht="15.75" customHeight="1">
      <c r="A799" s="239"/>
      <c r="B799" s="239"/>
      <c r="C799" s="239"/>
      <c r="D799" s="239"/>
      <c r="E799" s="239"/>
      <c r="F799" s="239"/>
      <c r="G799" s="239"/>
      <c r="H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</row>
    <row r="800" spans="1:26" ht="15.75" customHeight="1">
      <c r="A800" s="239"/>
      <c r="B800" s="239"/>
      <c r="C800" s="239"/>
      <c r="D800" s="239"/>
      <c r="E800" s="239"/>
      <c r="F800" s="239"/>
      <c r="G800" s="239"/>
      <c r="H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</row>
    <row r="801" spans="1:26" ht="15.75" customHeight="1">
      <c r="A801" s="239"/>
      <c r="B801" s="239"/>
      <c r="C801" s="239"/>
      <c r="D801" s="239"/>
      <c r="E801" s="239"/>
      <c r="F801" s="239"/>
      <c r="G801" s="239"/>
      <c r="H801" s="239"/>
      <c r="I801" s="239"/>
      <c r="J801" s="239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spans="1:26" ht="15.75" customHeight="1">
      <c r="A802" s="239"/>
      <c r="B802" s="239"/>
      <c r="C802" s="239"/>
      <c r="D802" s="239"/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</row>
    <row r="803" spans="1:26" ht="15.75" customHeight="1">
      <c r="A803" s="239"/>
      <c r="B803" s="239"/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</row>
    <row r="804" spans="1:26" ht="15.75" customHeight="1">
      <c r="A804" s="239"/>
      <c r="B804" s="239"/>
      <c r="C804" s="239"/>
      <c r="D804" s="239"/>
      <c r="E804" s="239"/>
      <c r="F804" s="239"/>
      <c r="G804" s="239"/>
      <c r="H804" s="239"/>
      <c r="I804" s="239"/>
      <c r="J804" s="239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</row>
    <row r="805" spans="1:26" ht="15.75" customHeight="1">
      <c r="A805" s="239"/>
      <c r="B805" s="239"/>
      <c r="C805" s="239"/>
      <c r="D805" s="239"/>
      <c r="E805" s="239"/>
      <c r="F805" s="239"/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</row>
    <row r="806" spans="1:26" ht="15.75" customHeight="1">
      <c r="A806" s="239"/>
      <c r="B806" s="239"/>
      <c r="C806" s="239"/>
      <c r="D806" s="239"/>
      <c r="E806" s="239"/>
      <c r="F806" s="239"/>
      <c r="G806" s="239"/>
      <c r="H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</row>
    <row r="807" spans="1:26" ht="15.75" customHeight="1">
      <c r="A807" s="239"/>
      <c r="B807" s="239"/>
      <c r="C807" s="239"/>
      <c r="D807" s="239"/>
      <c r="E807" s="239"/>
      <c r="F807" s="239"/>
      <c r="G807" s="239"/>
      <c r="H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spans="1:26" ht="15.75" customHeight="1">
      <c r="A808" s="239"/>
      <c r="B808" s="239"/>
      <c r="C808" s="239"/>
      <c r="D808" s="239"/>
      <c r="E808" s="239"/>
      <c r="F808" s="239"/>
      <c r="G808" s="239"/>
      <c r="H808" s="239"/>
      <c r="I808" s="239"/>
      <c r="J808" s="239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</row>
    <row r="809" spans="1:26" ht="15.75" customHeight="1">
      <c r="A809" s="239"/>
      <c r="B809" s="239"/>
      <c r="C809" s="239"/>
      <c r="D809" s="239"/>
      <c r="E809" s="239"/>
      <c r="F809" s="239"/>
      <c r="G809" s="239"/>
      <c r="H809" s="239"/>
      <c r="I809" s="239"/>
      <c r="J809" s="239"/>
      <c r="K809" s="239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</row>
    <row r="810" spans="1:26" ht="15.75" customHeight="1">
      <c r="A810" s="239"/>
      <c r="B810" s="239"/>
      <c r="C810" s="239"/>
      <c r="D810" s="239"/>
      <c r="E810" s="239"/>
      <c r="F810" s="239"/>
      <c r="G810" s="239"/>
      <c r="H810" s="239"/>
      <c r="I810" s="239"/>
      <c r="J810" s="239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</row>
    <row r="811" spans="1:26" ht="15.75" customHeight="1">
      <c r="A811" s="239"/>
      <c r="B811" s="239"/>
      <c r="C811" s="239"/>
      <c r="D811" s="239"/>
      <c r="E811" s="239"/>
      <c r="F811" s="239"/>
      <c r="G811" s="239"/>
      <c r="H811" s="239"/>
      <c r="I811" s="239"/>
      <c r="J811" s="239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</row>
    <row r="812" spans="1:26" ht="15.75" customHeight="1">
      <c r="A812" s="239"/>
      <c r="B812" s="239"/>
      <c r="C812" s="239"/>
      <c r="D812" s="239"/>
      <c r="E812" s="239"/>
      <c r="F812" s="239"/>
      <c r="G812" s="239"/>
      <c r="H812" s="239"/>
      <c r="I812" s="239"/>
      <c r="J812" s="239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</row>
    <row r="813" spans="1:26" ht="15.75" customHeight="1">
      <c r="A813" s="239"/>
      <c r="B813" s="239"/>
      <c r="C813" s="239"/>
      <c r="D813" s="239"/>
      <c r="E813" s="239"/>
      <c r="F813" s="239"/>
      <c r="G813" s="239"/>
      <c r="H813" s="239"/>
      <c r="I813" s="239"/>
      <c r="J813" s="239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</row>
    <row r="814" spans="1:26" ht="15.75" customHeight="1">
      <c r="A814" s="239"/>
      <c r="B814" s="239"/>
      <c r="C814" s="239"/>
      <c r="D814" s="239"/>
      <c r="E814" s="239"/>
      <c r="F814" s="239"/>
      <c r="G814" s="239"/>
      <c r="H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</row>
    <row r="815" spans="1:26" ht="15.75" customHeight="1">
      <c r="A815" s="239"/>
      <c r="B815" s="239"/>
      <c r="C815" s="239"/>
      <c r="D815" s="239"/>
      <c r="E815" s="239"/>
      <c r="F815" s="239"/>
      <c r="G815" s="239"/>
      <c r="H815" s="239"/>
      <c r="I815" s="239"/>
      <c r="J815" s="239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</row>
    <row r="816" spans="1:26" ht="15.75" customHeight="1">
      <c r="A816" s="239"/>
      <c r="B816" s="239"/>
      <c r="C816" s="239"/>
      <c r="D816" s="239"/>
      <c r="E816" s="239"/>
      <c r="F816" s="239"/>
      <c r="G816" s="239"/>
      <c r="H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</row>
    <row r="817" spans="1:26" ht="15.75" customHeight="1">
      <c r="A817" s="239"/>
      <c r="B817" s="239"/>
      <c r="C817" s="239"/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</row>
    <row r="818" spans="1:26" ht="15.75" customHeight="1">
      <c r="A818" s="239"/>
      <c r="B818" s="239"/>
      <c r="C818" s="239"/>
      <c r="D818" s="239"/>
      <c r="E818" s="239"/>
      <c r="F818" s="239"/>
      <c r="G818" s="239"/>
      <c r="H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</row>
    <row r="819" spans="1:26" ht="15.75" customHeight="1">
      <c r="A819" s="239"/>
      <c r="B819" s="239"/>
      <c r="C819" s="239"/>
      <c r="D819" s="239"/>
      <c r="E819" s="239"/>
      <c r="F819" s="239"/>
      <c r="G819" s="239"/>
      <c r="H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</row>
    <row r="820" spans="1:26" ht="15.75" customHeight="1">
      <c r="A820" s="239"/>
      <c r="B820" s="239"/>
      <c r="C820" s="239"/>
      <c r="D820" s="239"/>
      <c r="E820" s="239"/>
      <c r="F820" s="239"/>
      <c r="G820" s="239"/>
      <c r="H820" s="239"/>
      <c r="I820" s="239"/>
      <c r="J820" s="239"/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</row>
    <row r="821" spans="1:26" ht="15.75" customHeight="1">
      <c r="A821" s="239"/>
      <c r="B821" s="239"/>
      <c r="C821" s="239"/>
      <c r="D821" s="239"/>
      <c r="E821" s="239"/>
      <c r="F821" s="239"/>
      <c r="G821" s="239"/>
      <c r="H821" s="239"/>
      <c r="I821" s="239"/>
      <c r="J821" s="239"/>
      <c r="K821" s="239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</row>
    <row r="822" spans="1:26" ht="15.75" customHeight="1">
      <c r="A822" s="239"/>
      <c r="B822" s="239"/>
      <c r="C822" s="239"/>
      <c r="D822" s="239"/>
      <c r="E822" s="239"/>
      <c r="F822" s="239"/>
      <c r="G822" s="239"/>
      <c r="H822" s="239"/>
      <c r="I822" s="239"/>
      <c r="J822" s="239"/>
      <c r="K822" s="239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</row>
    <row r="823" spans="1:26" ht="15.75" customHeight="1">
      <c r="A823" s="239"/>
      <c r="B823" s="239"/>
      <c r="C823" s="239"/>
      <c r="D823" s="239"/>
      <c r="E823" s="239"/>
      <c r="F823" s="239"/>
      <c r="G823" s="239"/>
      <c r="H823" s="239"/>
      <c r="I823" s="239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</row>
    <row r="824" spans="1:26" ht="15.75" customHeight="1">
      <c r="A824" s="239"/>
      <c r="B824" s="239"/>
      <c r="C824" s="239"/>
      <c r="D824" s="239"/>
      <c r="E824" s="239"/>
      <c r="F824" s="239"/>
      <c r="G824" s="239"/>
      <c r="H824" s="239"/>
      <c r="I824" s="239"/>
      <c r="J824" s="239"/>
      <c r="K824" s="239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</row>
    <row r="825" spans="1:26" ht="15.75" customHeight="1">
      <c r="A825" s="239"/>
      <c r="B825" s="239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</row>
    <row r="826" spans="1:26" ht="15.75" customHeight="1">
      <c r="A826" s="239"/>
      <c r="B826" s="239"/>
      <c r="C826" s="239"/>
      <c r="D826" s="239"/>
      <c r="E826" s="23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</row>
    <row r="827" spans="1:26" ht="15.75" customHeight="1">
      <c r="A827" s="239"/>
      <c r="B827" s="239"/>
      <c r="C827" s="239"/>
      <c r="D827" s="239"/>
      <c r="E827" s="239"/>
      <c r="F827" s="239"/>
      <c r="G827" s="239"/>
      <c r="H827" s="239"/>
      <c r="I827" s="239"/>
      <c r="J827" s="239"/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</row>
    <row r="828" spans="1:26" ht="15.75" customHeight="1">
      <c r="A828" s="239"/>
      <c r="B828" s="239"/>
      <c r="C828" s="239"/>
      <c r="D828" s="239"/>
      <c r="E828" s="239"/>
      <c r="F828" s="239"/>
      <c r="G828" s="239"/>
      <c r="H828" s="239"/>
      <c r="I828" s="239"/>
      <c r="J828" s="239"/>
      <c r="K828" s="239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</row>
    <row r="829" spans="1:26" ht="15.75" customHeight="1">
      <c r="A829" s="239"/>
      <c r="B829" s="239"/>
      <c r="C829" s="239"/>
      <c r="D829" s="239"/>
      <c r="E829" s="239"/>
      <c r="F829" s="239"/>
      <c r="G829" s="239"/>
      <c r="H829" s="239"/>
      <c r="I829" s="239"/>
      <c r="J829" s="239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</row>
    <row r="830" spans="1:26" ht="15.75" customHeight="1">
      <c r="A830" s="239"/>
      <c r="B830" s="239"/>
      <c r="C830" s="239"/>
      <c r="D830" s="239"/>
      <c r="E830" s="239"/>
      <c r="F830" s="239"/>
      <c r="G830" s="239"/>
      <c r="H830" s="239"/>
      <c r="I830" s="239"/>
      <c r="J830" s="239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</row>
    <row r="831" spans="1:26" ht="15.75" customHeight="1">
      <c r="A831" s="239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</row>
    <row r="832" spans="1:26" ht="15.75" customHeight="1">
      <c r="A832" s="239"/>
      <c r="B832" s="239"/>
      <c r="C832" s="239"/>
      <c r="D832" s="239"/>
      <c r="E832" s="239"/>
      <c r="F832" s="239"/>
      <c r="G832" s="239"/>
      <c r="H832" s="239"/>
      <c r="I832" s="239"/>
      <c r="J832" s="239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</row>
    <row r="833" spans="1:26" ht="15.75" customHeight="1">
      <c r="A833" s="239"/>
      <c r="B833" s="239"/>
      <c r="C833" s="239"/>
      <c r="D833" s="239"/>
      <c r="E833" s="239"/>
      <c r="F833" s="239"/>
      <c r="G833" s="239"/>
      <c r="H833" s="239"/>
      <c r="I833" s="239"/>
      <c r="J833" s="239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</row>
    <row r="834" spans="1:26" ht="15.75" customHeight="1">
      <c r="A834" s="239"/>
      <c r="B834" s="239"/>
      <c r="C834" s="239"/>
      <c r="D834" s="239"/>
      <c r="E834" s="239"/>
      <c r="F834" s="239"/>
      <c r="G834" s="239"/>
      <c r="H834" s="239"/>
      <c r="I834" s="239"/>
      <c r="J834" s="239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</row>
    <row r="835" spans="1:26" ht="15.75" customHeight="1">
      <c r="A835" s="239"/>
      <c r="B835" s="239"/>
      <c r="C835" s="239"/>
      <c r="D835" s="239"/>
      <c r="E835" s="239"/>
      <c r="F835" s="239"/>
      <c r="G835" s="239"/>
      <c r="H835" s="239"/>
      <c r="I835" s="239"/>
      <c r="J835" s="239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</row>
    <row r="836" spans="1:26" ht="15.75" customHeight="1">
      <c r="A836" s="239"/>
      <c r="B836" s="239"/>
      <c r="C836" s="239"/>
      <c r="D836" s="239"/>
      <c r="E836" s="239"/>
      <c r="F836" s="239"/>
      <c r="G836" s="239"/>
      <c r="H836" s="239"/>
      <c r="I836" s="239"/>
      <c r="J836" s="239"/>
      <c r="K836" s="239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</row>
    <row r="837" spans="1:26" ht="15.75" customHeight="1">
      <c r="A837" s="239"/>
      <c r="B837" s="239"/>
      <c r="C837" s="239"/>
      <c r="D837" s="239"/>
      <c r="E837" s="239"/>
      <c r="F837" s="239"/>
      <c r="G837" s="239"/>
      <c r="H837" s="239"/>
      <c r="I837" s="239"/>
      <c r="J837" s="239"/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</row>
    <row r="838" spans="1:26" ht="15.75" customHeight="1">
      <c r="A838" s="239"/>
      <c r="B838" s="239"/>
      <c r="C838" s="239"/>
      <c r="D838" s="239"/>
      <c r="E838" s="239"/>
      <c r="F838" s="239"/>
      <c r="G838" s="239"/>
      <c r="H838" s="239"/>
      <c r="I838" s="239"/>
      <c r="J838" s="239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</row>
    <row r="839" spans="1:26" ht="15.75" customHeight="1">
      <c r="A839" s="239"/>
      <c r="B839" s="239"/>
      <c r="C839" s="239"/>
      <c r="D839" s="239"/>
      <c r="E839" s="239"/>
      <c r="F839" s="239"/>
      <c r="G839" s="239"/>
      <c r="H839" s="239"/>
      <c r="I839" s="239"/>
      <c r="J839" s="239"/>
      <c r="K839" s="239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</row>
    <row r="840" spans="1:26" ht="15.75" customHeight="1">
      <c r="A840" s="239"/>
      <c r="B840" s="239"/>
      <c r="C840" s="239"/>
      <c r="D840" s="239"/>
      <c r="E840" s="239"/>
      <c r="F840" s="239"/>
      <c r="G840" s="239"/>
      <c r="H840" s="239"/>
      <c r="I840" s="239"/>
      <c r="J840" s="239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</row>
    <row r="841" spans="1:26" ht="15.75" customHeight="1">
      <c r="A841" s="239"/>
      <c r="B841" s="239"/>
      <c r="C841" s="239"/>
      <c r="D841" s="239"/>
      <c r="E841" s="239"/>
      <c r="F841" s="239"/>
      <c r="G841" s="239"/>
      <c r="H841" s="239"/>
      <c r="I841" s="239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</row>
    <row r="842" spans="1:26" ht="15.75" customHeight="1">
      <c r="A842" s="239"/>
      <c r="B842" s="239"/>
      <c r="C842" s="239"/>
      <c r="D842" s="239"/>
      <c r="E842" s="239"/>
      <c r="F842" s="239"/>
      <c r="G842" s="239"/>
      <c r="H842" s="239"/>
      <c r="I842" s="239"/>
      <c r="J842" s="239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</row>
    <row r="843" spans="1:26" ht="15.75" customHeight="1">
      <c r="A843" s="239"/>
      <c r="B843" s="239"/>
      <c r="C843" s="239"/>
      <c r="D843" s="239"/>
      <c r="E843" s="239"/>
      <c r="F843" s="239"/>
      <c r="G843" s="239"/>
      <c r="H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</row>
    <row r="844" spans="1:26" ht="15.75" customHeight="1">
      <c r="A844" s="239"/>
      <c r="B844" s="239"/>
      <c r="C844" s="239"/>
      <c r="D844" s="239"/>
      <c r="E844" s="239"/>
      <c r="F844" s="239"/>
      <c r="G844" s="239"/>
      <c r="H844" s="239"/>
      <c r="I844" s="239"/>
      <c r="J844" s="239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</row>
    <row r="845" spans="1:26" ht="15.75" customHeight="1">
      <c r="A845" s="239"/>
      <c r="B845" s="239"/>
      <c r="C845" s="239"/>
      <c r="D845" s="239"/>
      <c r="E845" s="239"/>
      <c r="F845" s="239"/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</row>
    <row r="846" spans="1:26" ht="15.75" customHeight="1">
      <c r="A846" s="239"/>
      <c r="B846" s="239"/>
      <c r="C846" s="239"/>
      <c r="D846" s="239"/>
      <c r="E846" s="239"/>
      <c r="F846" s="239"/>
      <c r="G846" s="239"/>
      <c r="H846" s="239"/>
      <c r="I846" s="239"/>
      <c r="J846" s="239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</row>
    <row r="847" spans="1:26" ht="15.75" customHeight="1">
      <c r="A847" s="239"/>
      <c r="B847" s="239"/>
      <c r="C847" s="239"/>
      <c r="D847" s="239"/>
      <c r="E847" s="239"/>
      <c r="F847" s="239"/>
      <c r="G847" s="239"/>
      <c r="H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</row>
    <row r="848" spans="1:26" ht="15.75" customHeight="1">
      <c r="A848" s="239"/>
      <c r="B848" s="239"/>
      <c r="C848" s="239"/>
      <c r="D848" s="239"/>
      <c r="E848" s="239"/>
      <c r="F848" s="239"/>
      <c r="G848" s="239"/>
      <c r="H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</row>
    <row r="849" spans="1:26" ht="15.75" customHeight="1">
      <c r="A849" s="239"/>
      <c r="B849" s="239"/>
      <c r="C849" s="239"/>
      <c r="D849" s="239"/>
      <c r="E849" s="239"/>
      <c r="F849" s="239"/>
      <c r="G849" s="239"/>
      <c r="H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</row>
    <row r="850" spans="1:26" ht="15.75" customHeight="1">
      <c r="A850" s="239"/>
      <c r="B850" s="239"/>
      <c r="C850" s="239"/>
      <c r="D850" s="239"/>
      <c r="E850" s="239"/>
      <c r="F850" s="239"/>
      <c r="G850" s="239"/>
      <c r="H850" s="239"/>
      <c r="I850" s="239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</row>
    <row r="851" spans="1:26" ht="15.75" customHeight="1">
      <c r="A851" s="239"/>
      <c r="B851" s="239"/>
      <c r="C851" s="239"/>
      <c r="D851" s="239"/>
      <c r="E851" s="239"/>
      <c r="F851" s="239"/>
      <c r="G851" s="239"/>
      <c r="H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</row>
    <row r="852" spans="1:26" ht="15.75" customHeight="1">
      <c r="A852" s="239"/>
      <c r="B852" s="239"/>
      <c r="C852" s="239"/>
      <c r="D852" s="239"/>
      <c r="E852" s="239"/>
      <c r="F852" s="239"/>
      <c r="G852" s="239"/>
      <c r="H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</row>
    <row r="853" spans="1:26" ht="15.75" customHeight="1">
      <c r="A853" s="239"/>
      <c r="B853" s="239"/>
      <c r="C853" s="239"/>
      <c r="D853" s="239"/>
      <c r="E853" s="239"/>
      <c r="F853" s="239"/>
      <c r="G853" s="239"/>
      <c r="H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</row>
    <row r="854" spans="1:26" ht="15.75" customHeight="1">
      <c r="A854" s="239"/>
      <c r="B854" s="239"/>
      <c r="C854" s="239"/>
      <c r="D854" s="239"/>
      <c r="E854" s="239"/>
      <c r="F854" s="239"/>
      <c r="G854" s="239"/>
      <c r="H854" s="239"/>
      <c r="I854" s="239"/>
      <c r="J854" s="239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</row>
    <row r="855" spans="1:26" ht="15.75" customHeight="1">
      <c r="A855" s="239"/>
      <c r="B855" s="239"/>
      <c r="C855" s="239"/>
      <c r="D855" s="239"/>
      <c r="E855" s="239"/>
      <c r="F855" s="239"/>
      <c r="G855" s="239"/>
      <c r="H855" s="239"/>
      <c r="I855" s="239"/>
      <c r="J855" s="239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</row>
    <row r="856" spans="1:26" ht="15.75" customHeight="1">
      <c r="A856" s="239"/>
      <c r="B856" s="239"/>
      <c r="C856" s="239"/>
      <c r="D856" s="239"/>
      <c r="E856" s="239"/>
      <c r="F856" s="239"/>
      <c r="G856" s="239"/>
      <c r="H856" s="239"/>
      <c r="I856" s="239"/>
      <c r="J856" s="239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</row>
    <row r="857" spans="1:26" ht="15.75" customHeight="1">
      <c r="A857" s="239"/>
      <c r="B857" s="239"/>
      <c r="C857" s="239"/>
      <c r="D857" s="239"/>
      <c r="E857" s="239"/>
      <c r="F857" s="239"/>
      <c r="G857" s="239"/>
      <c r="H857" s="239"/>
      <c r="I857" s="239"/>
      <c r="J857" s="239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</row>
    <row r="858" spans="1:26" ht="15.75" customHeight="1">
      <c r="A858" s="239"/>
      <c r="B858" s="239"/>
      <c r="C858" s="239"/>
      <c r="D858" s="239"/>
      <c r="E858" s="239"/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</row>
    <row r="859" spans="1:26" ht="15.75" customHeight="1">
      <c r="A859" s="239"/>
      <c r="B859" s="239"/>
      <c r="C859" s="239"/>
      <c r="D859" s="239"/>
      <c r="E859" s="239"/>
      <c r="F859" s="239"/>
      <c r="G859" s="239"/>
      <c r="H859" s="239"/>
      <c r="I859" s="239"/>
      <c r="J859" s="239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</row>
    <row r="860" spans="1:26" ht="15.75" customHeight="1">
      <c r="A860" s="239"/>
      <c r="B860" s="239"/>
      <c r="C860" s="239"/>
      <c r="D860" s="239"/>
      <c r="E860" s="239"/>
      <c r="F860" s="239"/>
      <c r="G860" s="239"/>
      <c r="H860" s="239"/>
      <c r="I860" s="239"/>
      <c r="J860" s="239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</row>
    <row r="861" spans="1:26" ht="15.75" customHeight="1">
      <c r="A861" s="239"/>
      <c r="B861" s="239"/>
      <c r="C861" s="239"/>
      <c r="D861" s="239"/>
      <c r="E861" s="239"/>
      <c r="F861" s="239"/>
      <c r="G861" s="239"/>
      <c r="H861" s="239"/>
      <c r="I861" s="239"/>
      <c r="J861" s="239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</row>
    <row r="862" spans="1:26" ht="15.75" customHeight="1">
      <c r="A862" s="239"/>
      <c r="B862" s="239"/>
      <c r="C862" s="239"/>
      <c r="D862" s="239"/>
      <c r="E862" s="239"/>
      <c r="F862" s="239"/>
      <c r="G862" s="239"/>
      <c r="H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</row>
    <row r="863" spans="1:26" ht="15.75" customHeight="1">
      <c r="A863" s="239"/>
      <c r="B863" s="239"/>
      <c r="C863" s="239"/>
      <c r="D863" s="239"/>
      <c r="E863" s="239"/>
      <c r="F863" s="239"/>
      <c r="G863" s="239"/>
      <c r="H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</row>
    <row r="864" spans="1:26" ht="15.75" customHeight="1">
      <c r="A864" s="239"/>
      <c r="B864" s="239"/>
      <c r="C864" s="239"/>
      <c r="D864" s="239"/>
      <c r="E864" s="239"/>
      <c r="F864" s="239"/>
      <c r="G864" s="239"/>
      <c r="H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</row>
    <row r="865" spans="1:26" ht="15.75" customHeight="1">
      <c r="A865" s="239"/>
      <c r="B865" s="239"/>
      <c r="C865" s="239"/>
      <c r="D865" s="239"/>
      <c r="E865" s="239"/>
      <c r="F865" s="239"/>
      <c r="G865" s="239"/>
      <c r="H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</row>
    <row r="866" spans="1:26" ht="15.75" customHeight="1">
      <c r="A866" s="239"/>
      <c r="B866" s="239"/>
      <c r="C866" s="239"/>
      <c r="D866" s="239"/>
      <c r="E866" s="239"/>
      <c r="F866" s="239"/>
      <c r="G866" s="239"/>
      <c r="H866" s="239"/>
      <c r="I866" s="239"/>
      <c r="J866" s="239"/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</row>
    <row r="867" spans="1:26" ht="15.75" customHeight="1">
      <c r="A867" s="239"/>
      <c r="B867" s="239"/>
      <c r="C867" s="239"/>
      <c r="D867" s="239"/>
      <c r="E867" s="239"/>
      <c r="F867" s="239"/>
      <c r="G867" s="239"/>
      <c r="H867" s="239"/>
      <c r="I867" s="239"/>
      <c r="J867" s="239"/>
      <c r="K867" s="239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</row>
    <row r="868" spans="1:26" ht="15.75" customHeight="1">
      <c r="A868" s="239"/>
      <c r="B868" s="239"/>
      <c r="C868" s="239"/>
      <c r="D868" s="239"/>
      <c r="E868" s="239"/>
      <c r="F868" s="239"/>
      <c r="G868" s="239"/>
      <c r="H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</row>
    <row r="869" spans="1:26" ht="15.75" customHeight="1">
      <c r="A869" s="239"/>
      <c r="B869" s="239"/>
      <c r="C869" s="239"/>
      <c r="D869" s="239"/>
      <c r="E869" s="239"/>
      <c r="F869" s="239"/>
      <c r="G869" s="239"/>
      <c r="H869" s="239"/>
      <c r="I869" s="239"/>
      <c r="J869" s="239"/>
      <c r="K869" s="239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</row>
    <row r="870" spans="1:26" ht="15.75" customHeight="1">
      <c r="A870" s="239"/>
      <c r="B870" s="239"/>
      <c r="C870" s="239"/>
      <c r="D870" s="239"/>
      <c r="E870" s="239"/>
      <c r="F870" s="239"/>
      <c r="G870" s="239"/>
      <c r="H870" s="239"/>
      <c r="I870" s="239"/>
      <c r="J870" s="239"/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</row>
    <row r="871" spans="1:26" ht="15.75" customHeight="1">
      <c r="A871" s="239"/>
      <c r="B871" s="239"/>
      <c r="C871" s="239"/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</row>
    <row r="872" spans="1:26" ht="15.75" customHeight="1">
      <c r="A872" s="239"/>
      <c r="B872" s="239"/>
      <c r="C872" s="239"/>
      <c r="D872" s="239"/>
      <c r="E872" s="239"/>
      <c r="F872" s="239"/>
      <c r="G872" s="239"/>
      <c r="H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</row>
    <row r="873" spans="1:26" ht="15.75" customHeight="1">
      <c r="A873" s="239"/>
      <c r="B873" s="239"/>
      <c r="C873" s="239"/>
      <c r="D873" s="239"/>
      <c r="E873" s="239"/>
      <c r="F873" s="239"/>
      <c r="G873" s="239"/>
      <c r="H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</row>
    <row r="874" spans="1:26" ht="15.75" customHeight="1">
      <c r="A874" s="239"/>
      <c r="B874" s="239"/>
      <c r="C874" s="239"/>
      <c r="D874" s="239"/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</row>
    <row r="875" spans="1:26" ht="15.75" customHeight="1">
      <c r="A875" s="239"/>
      <c r="B875" s="239"/>
      <c r="C875" s="239"/>
      <c r="D875" s="239"/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</row>
    <row r="876" spans="1:26" ht="15.75" customHeight="1">
      <c r="A876" s="239"/>
      <c r="B876" s="239"/>
      <c r="C876" s="239"/>
      <c r="D876" s="239"/>
      <c r="E876" s="239"/>
      <c r="F876" s="239"/>
      <c r="G876" s="239"/>
      <c r="H876" s="239"/>
      <c r="I876" s="239"/>
      <c r="J876" s="239"/>
      <c r="K876" s="239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</row>
    <row r="877" spans="1:26" ht="15.75" customHeight="1">
      <c r="A877" s="239"/>
      <c r="B877" s="239"/>
      <c r="C877" s="239"/>
      <c r="D877" s="239"/>
      <c r="E877" s="239"/>
      <c r="F877" s="239"/>
      <c r="G877" s="239"/>
      <c r="H877" s="239"/>
      <c r="I877" s="239"/>
      <c r="J877" s="239"/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</row>
    <row r="878" spans="1:26" ht="15.75" customHeight="1">
      <c r="A878" s="239"/>
      <c r="B878" s="239"/>
      <c r="C878" s="239"/>
      <c r="D878" s="239"/>
      <c r="E878" s="239"/>
      <c r="F878" s="239"/>
      <c r="G878" s="239"/>
      <c r="H878" s="239"/>
      <c r="I878" s="239"/>
      <c r="J878" s="239"/>
      <c r="K878" s="239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</row>
    <row r="879" spans="1:26" ht="15.75" customHeight="1">
      <c r="A879" s="239"/>
      <c r="B879" s="239"/>
      <c r="C879" s="239"/>
      <c r="D879" s="239"/>
      <c r="E879" s="239"/>
      <c r="F879" s="239"/>
      <c r="G879" s="239"/>
      <c r="H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</row>
    <row r="880" spans="1:26" ht="15.75" customHeight="1">
      <c r="A880" s="239"/>
      <c r="B880" s="239"/>
      <c r="C880" s="239"/>
      <c r="D880" s="239"/>
      <c r="E880" s="239"/>
      <c r="F880" s="239"/>
      <c r="G880" s="239"/>
      <c r="H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</row>
    <row r="881" spans="1:26" ht="15.75" customHeight="1">
      <c r="A881" s="239"/>
      <c r="B881" s="239"/>
      <c r="C881" s="239"/>
      <c r="D881" s="239"/>
      <c r="E881" s="239"/>
      <c r="F881" s="239"/>
      <c r="G881" s="239"/>
      <c r="H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</row>
    <row r="882" spans="1:26" ht="15.75" customHeight="1">
      <c r="A882" s="239"/>
      <c r="B882" s="239"/>
      <c r="C882" s="239"/>
      <c r="D882" s="239"/>
      <c r="E882" s="239"/>
      <c r="F882" s="239"/>
      <c r="G882" s="239"/>
      <c r="H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</row>
    <row r="883" spans="1:26" ht="15.75" customHeight="1">
      <c r="A883" s="239"/>
      <c r="B883" s="239"/>
      <c r="C883" s="239"/>
      <c r="D883" s="239"/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</row>
    <row r="884" spans="1:26" ht="15.75" customHeight="1">
      <c r="A884" s="239"/>
      <c r="B884" s="239"/>
      <c r="C884" s="239"/>
      <c r="D884" s="239"/>
      <c r="E884" s="239"/>
      <c r="F884" s="239"/>
      <c r="G884" s="239"/>
      <c r="H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</row>
    <row r="885" spans="1:26" ht="15.75" customHeight="1">
      <c r="A885" s="239"/>
      <c r="B885" s="239"/>
      <c r="C885" s="239"/>
      <c r="D885" s="239"/>
      <c r="E885" s="239"/>
      <c r="F885" s="239"/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</row>
    <row r="886" spans="1:26" ht="15.75" customHeight="1">
      <c r="A886" s="239"/>
      <c r="B886" s="239"/>
      <c r="C886" s="239"/>
      <c r="D886" s="239"/>
      <c r="E886" s="239"/>
      <c r="F886" s="239"/>
      <c r="G886" s="239"/>
      <c r="H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</row>
    <row r="887" spans="1:26" ht="15.75" customHeight="1">
      <c r="A887" s="239"/>
      <c r="B887" s="239"/>
      <c r="C887" s="239"/>
      <c r="D887" s="239"/>
      <c r="E887" s="239"/>
      <c r="F887" s="239"/>
      <c r="G887" s="239"/>
      <c r="H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</row>
    <row r="888" spans="1:26" ht="15.75" customHeight="1">
      <c r="A888" s="239"/>
      <c r="B888" s="239"/>
      <c r="C888" s="239"/>
      <c r="D888" s="239"/>
      <c r="E888" s="239"/>
      <c r="F888" s="239"/>
      <c r="G888" s="239"/>
      <c r="H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</row>
    <row r="889" spans="1:26" ht="15.75" customHeight="1">
      <c r="A889" s="239"/>
      <c r="B889" s="239"/>
      <c r="C889" s="239"/>
      <c r="D889" s="239"/>
      <c r="E889" s="239"/>
      <c r="F889" s="239"/>
      <c r="G889" s="239"/>
      <c r="H889" s="239"/>
      <c r="I889" s="239"/>
      <c r="J889" s="239"/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</row>
    <row r="890" spans="1:26" ht="15.75" customHeight="1">
      <c r="A890" s="239"/>
      <c r="B890" s="239"/>
      <c r="C890" s="239"/>
      <c r="D890" s="239"/>
      <c r="E890" s="239"/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</row>
    <row r="891" spans="1:26" ht="15.75" customHeight="1">
      <c r="A891" s="239"/>
      <c r="B891" s="239"/>
      <c r="C891" s="239"/>
      <c r="D891" s="239"/>
      <c r="E891" s="239"/>
      <c r="F891" s="239"/>
      <c r="G891" s="239"/>
      <c r="H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</row>
    <row r="892" spans="1:26" ht="15.75" customHeight="1">
      <c r="A892" s="239"/>
      <c r="B892" s="239"/>
      <c r="C892" s="239"/>
      <c r="D892" s="239"/>
      <c r="E892" s="239"/>
      <c r="F892" s="239"/>
      <c r="G892" s="239"/>
      <c r="H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</row>
    <row r="893" spans="1:26" ht="15.75" customHeight="1">
      <c r="A893" s="239"/>
      <c r="B893" s="239"/>
      <c r="C893" s="239"/>
      <c r="D893" s="239"/>
      <c r="E893" s="239"/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</row>
    <row r="894" spans="1:26" ht="15.75" customHeight="1">
      <c r="A894" s="239"/>
      <c r="B894" s="239"/>
      <c r="C894" s="239"/>
      <c r="D894" s="239"/>
      <c r="E894" s="239"/>
      <c r="F894" s="239"/>
      <c r="G894" s="239"/>
      <c r="H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</row>
    <row r="895" spans="1:26" ht="15.75" customHeight="1">
      <c r="A895" s="239"/>
      <c r="B895" s="239"/>
      <c r="C895" s="239"/>
      <c r="D895" s="239"/>
      <c r="E895" s="239"/>
      <c r="F895" s="239"/>
      <c r="G895" s="239"/>
      <c r="H895" s="239"/>
      <c r="I895" s="239"/>
      <c r="J895" s="239"/>
      <c r="K895" s="239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</row>
    <row r="896" spans="1:26" ht="15.75" customHeight="1">
      <c r="A896" s="239"/>
      <c r="B896" s="239"/>
      <c r="C896" s="239"/>
      <c r="D896" s="239"/>
      <c r="E896" s="239"/>
      <c r="F896" s="239"/>
      <c r="G896" s="239"/>
      <c r="H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</row>
    <row r="897" spans="1:26" ht="15.75" customHeight="1">
      <c r="A897" s="239"/>
      <c r="B897" s="239"/>
      <c r="C897" s="239"/>
      <c r="D897" s="239"/>
      <c r="E897" s="239"/>
      <c r="F897" s="239"/>
      <c r="G897" s="239"/>
      <c r="H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</row>
    <row r="898" spans="1:26" ht="15.75" customHeight="1">
      <c r="A898" s="239"/>
      <c r="B898" s="239"/>
      <c r="C898" s="239"/>
      <c r="D898" s="239"/>
      <c r="E898" s="239"/>
      <c r="F898" s="239"/>
      <c r="G898" s="239"/>
      <c r="H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</row>
    <row r="899" spans="1:26" ht="15.75" customHeight="1">
      <c r="A899" s="239"/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</row>
    <row r="900" spans="1:26" ht="15.75" customHeight="1">
      <c r="A900" s="239"/>
      <c r="B900" s="239"/>
      <c r="C900" s="239"/>
      <c r="D900" s="239"/>
      <c r="E900" s="239"/>
      <c r="F900" s="239"/>
      <c r="G900" s="239"/>
      <c r="H900" s="239"/>
      <c r="I900" s="239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</row>
    <row r="901" spans="1:26" ht="15.75" customHeight="1">
      <c r="A901" s="239"/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</row>
    <row r="902" spans="1:26" ht="15.75" customHeight="1">
      <c r="A902" s="239"/>
      <c r="B902" s="239"/>
      <c r="C902" s="239"/>
      <c r="D902" s="239"/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</row>
    <row r="903" spans="1:26" ht="15.75" customHeight="1">
      <c r="A903" s="239"/>
      <c r="B903" s="239"/>
      <c r="C903" s="239"/>
      <c r="D903" s="239"/>
      <c r="E903" s="239"/>
      <c r="F903" s="239"/>
      <c r="G903" s="239"/>
      <c r="H903" s="239"/>
      <c r="I903" s="239"/>
      <c r="J903" s="239"/>
      <c r="K903" s="239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</row>
    <row r="904" spans="1:26" ht="15.75" customHeight="1">
      <c r="A904" s="239"/>
      <c r="B904" s="239"/>
      <c r="C904" s="239"/>
      <c r="D904" s="239"/>
      <c r="E904" s="239"/>
      <c r="F904" s="239"/>
      <c r="G904" s="239"/>
      <c r="H904" s="239"/>
      <c r="I904" s="239"/>
      <c r="J904" s="239"/>
      <c r="K904" s="239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</row>
    <row r="905" spans="1:26" ht="15.75" customHeight="1">
      <c r="A905" s="239"/>
      <c r="B905" s="239"/>
      <c r="C905" s="239"/>
      <c r="D905" s="239"/>
      <c r="E905" s="239"/>
      <c r="F905" s="239"/>
      <c r="G905" s="239"/>
      <c r="H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</row>
    <row r="906" spans="1:26" ht="15.75" customHeight="1">
      <c r="A906" s="239"/>
      <c r="B906" s="239"/>
      <c r="C906" s="239"/>
      <c r="D906" s="239"/>
      <c r="E906" s="239"/>
      <c r="F906" s="239"/>
      <c r="G906" s="239"/>
      <c r="H906" s="239"/>
      <c r="I906" s="239"/>
      <c r="J906" s="239"/>
      <c r="K906" s="239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</row>
    <row r="907" spans="1:26" ht="15.75" customHeight="1">
      <c r="A907" s="239"/>
      <c r="B907" s="239"/>
      <c r="C907" s="239"/>
      <c r="D907" s="239"/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</row>
    <row r="908" spans="1:26" ht="15.75" customHeight="1">
      <c r="A908" s="239"/>
      <c r="B908" s="239"/>
      <c r="C908" s="239"/>
      <c r="D908" s="239"/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</row>
    <row r="909" spans="1:26" ht="15.75" customHeight="1">
      <c r="A909" s="239"/>
      <c r="B909" s="239"/>
      <c r="C909" s="239"/>
      <c r="D909" s="239"/>
      <c r="E909" s="239"/>
      <c r="F909" s="239"/>
      <c r="G909" s="239"/>
      <c r="H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</row>
    <row r="910" spans="1:26" ht="15.75" customHeight="1">
      <c r="A910" s="239"/>
      <c r="B910" s="239"/>
      <c r="C910" s="239"/>
      <c r="D910" s="239"/>
      <c r="E910" s="239"/>
      <c r="F910" s="239"/>
      <c r="G910" s="239"/>
      <c r="H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</row>
    <row r="911" spans="1:26" ht="15.75" customHeight="1">
      <c r="A911" s="239"/>
      <c r="B911" s="239"/>
      <c r="C911" s="239"/>
      <c r="D911" s="239"/>
      <c r="E911" s="239"/>
      <c r="F911" s="239"/>
      <c r="G911" s="239"/>
      <c r="H911" s="239"/>
      <c r="I911" s="239"/>
      <c r="J911" s="239"/>
      <c r="K911" s="239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</row>
    <row r="912" spans="1:26" ht="15.75" customHeight="1">
      <c r="A912" s="239"/>
      <c r="B912" s="239"/>
      <c r="C912" s="239"/>
      <c r="D912" s="239"/>
      <c r="E912" s="239"/>
      <c r="F912" s="239"/>
      <c r="G912" s="239"/>
      <c r="H912" s="239"/>
      <c r="I912" s="239"/>
      <c r="J912" s="239"/>
      <c r="K912" s="239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</row>
    <row r="913" spans="1:26" ht="15.75" customHeight="1">
      <c r="A913" s="239"/>
      <c r="B913" s="239"/>
      <c r="C913" s="239"/>
      <c r="D913" s="239"/>
      <c r="E913" s="239"/>
      <c r="F913" s="239"/>
      <c r="G913" s="239"/>
      <c r="H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</row>
    <row r="914" spans="1:26" ht="15.75" customHeight="1">
      <c r="A914" s="239"/>
      <c r="B914" s="239"/>
      <c r="C914" s="239"/>
      <c r="D914" s="239"/>
      <c r="E914" s="239"/>
      <c r="F914" s="239"/>
      <c r="G914" s="239"/>
      <c r="H914" s="239"/>
      <c r="I914" s="239"/>
      <c r="J914" s="239"/>
      <c r="K914" s="239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</row>
    <row r="915" spans="1:26" ht="15.75" customHeight="1">
      <c r="A915" s="239"/>
      <c r="B915" s="239"/>
      <c r="C915" s="239"/>
      <c r="D915" s="239"/>
      <c r="E915" s="239"/>
      <c r="F915" s="239"/>
      <c r="G915" s="239"/>
      <c r="H915" s="239"/>
      <c r="I915" s="239"/>
      <c r="J915" s="239"/>
      <c r="K915" s="239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</row>
    <row r="916" spans="1:26" ht="15.75" customHeight="1">
      <c r="A916" s="239"/>
      <c r="B916" s="239"/>
      <c r="C916" s="239"/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</row>
    <row r="917" spans="1:26" ht="15.75" customHeight="1">
      <c r="A917" s="239"/>
      <c r="B917" s="239"/>
      <c r="C917" s="239"/>
      <c r="D917" s="239"/>
      <c r="E917" s="239"/>
      <c r="F917" s="239"/>
      <c r="G917" s="239"/>
      <c r="H917" s="239"/>
      <c r="I917" s="239"/>
      <c r="J917" s="239"/>
      <c r="K917" s="239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</row>
    <row r="918" spans="1:26" ht="15.75" customHeight="1">
      <c r="A918" s="239"/>
      <c r="B918" s="239"/>
      <c r="C918" s="239"/>
      <c r="D918" s="239"/>
      <c r="E918" s="239"/>
      <c r="F918" s="239"/>
      <c r="G918" s="239"/>
      <c r="H918" s="239"/>
      <c r="I918" s="239"/>
      <c r="J918" s="239"/>
      <c r="K918" s="239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</row>
    <row r="919" spans="1:26" ht="15.75" customHeight="1">
      <c r="A919" s="239"/>
      <c r="B919" s="239"/>
      <c r="C919" s="239"/>
      <c r="D919" s="239"/>
      <c r="E919" s="239"/>
      <c r="F919" s="239"/>
      <c r="G919" s="239"/>
      <c r="H919" s="239"/>
      <c r="I919" s="239"/>
      <c r="J919" s="239"/>
      <c r="K919" s="239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</row>
    <row r="920" spans="1:26" ht="15.75" customHeight="1">
      <c r="A920" s="239"/>
      <c r="B920" s="239"/>
      <c r="C920" s="239"/>
      <c r="D920" s="239"/>
      <c r="E920" s="239"/>
      <c r="F920" s="239"/>
      <c r="G920" s="239"/>
      <c r="H920" s="239"/>
      <c r="I920" s="239"/>
      <c r="J920" s="239"/>
      <c r="K920" s="239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</row>
    <row r="921" spans="1:26" ht="15.75" customHeight="1">
      <c r="A921" s="239"/>
      <c r="B921" s="239"/>
      <c r="C921" s="239"/>
      <c r="D921" s="239"/>
      <c r="E921" s="239"/>
      <c r="F921" s="239"/>
      <c r="G921" s="239"/>
      <c r="H921" s="239"/>
      <c r="I921" s="239"/>
      <c r="J921" s="239"/>
      <c r="K921" s="239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</row>
    <row r="922" spans="1:26" ht="15.75" customHeight="1">
      <c r="A922" s="239"/>
      <c r="B922" s="239"/>
      <c r="C922" s="239"/>
      <c r="D922" s="239"/>
      <c r="E922" s="239"/>
      <c r="F922" s="239"/>
      <c r="G922" s="239"/>
      <c r="H922" s="239"/>
      <c r="I922" s="239"/>
      <c r="J922" s="239"/>
      <c r="K922" s="239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</row>
    <row r="923" spans="1:26" ht="15.75" customHeight="1">
      <c r="A923" s="239"/>
      <c r="B923" s="239"/>
      <c r="C923" s="239"/>
      <c r="D923" s="239"/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</row>
    <row r="924" spans="1:26" ht="15.75" customHeight="1">
      <c r="A924" s="239"/>
      <c r="B924" s="239"/>
      <c r="C924" s="239"/>
      <c r="D924" s="239"/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</row>
    <row r="925" spans="1:26" ht="15.75" customHeight="1">
      <c r="A925" s="239"/>
      <c r="B925" s="239"/>
      <c r="C925" s="239"/>
      <c r="D925" s="239"/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</row>
    <row r="926" spans="1:26" ht="15.75" customHeight="1">
      <c r="A926" s="239"/>
      <c r="B926" s="239"/>
      <c r="C926" s="239"/>
      <c r="D926" s="239"/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</row>
    <row r="927" spans="1:26" ht="15.75" customHeight="1">
      <c r="A927" s="239"/>
      <c r="B927" s="239"/>
      <c r="C927" s="239"/>
      <c r="D927" s="239"/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</row>
    <row r="928" spans="1:26" ht="15.75" customHeight="1">
      <c r="A928" s="239"/>
      <c r="B928" s="239"/>
      <c r="C928" s="239"/>
      <c r="D928" s="239"/>
      <c r="E928" s="239"/>
      <c r="F928" s="239"/>
      <c r="G928" s="239"/>
      <c r="H928" s="239"/>
      <c r="I928" s="239"/>
      <c r="J928" s="239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/>
    </row>
    <row r="929" spans="1:26" ht="15.75" customHeight="1">
      <c r="A929" s="239"/>
      <c r="B929" s="239"/>
      <c r="C929" s="239"/>
      <c r="D929" s="239"/>
      <c r="E929" s="239"/>
      <c r="F929" s="239"/>
      <c r="G929" s="239"/>
      <c r="H929" s="239"/>
      <c r="I929" s="239"/>
      <c r="J929" s="239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/>
    </row>
    <row r="930" spans="1:26" ht="15.75" customHeight="1">
      <c r="A930" s="239"/>
      <c r="B930" s="239"/>
      <c r="C930" s="239"/>
      <c r="D930" s="239"/>
      <c r="E930" s="239"/>
      <c r="F930" s="239"/>
      <c r="G930" s="239"/>
      <c r="H930" s="239"/>
      <c r="I930" s="239"/>
      <c r="J930" s="239"/>
      <c r="K930" s="239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/>
    </row>
    <row r="931" spans="1:26" ht="15.75" customHeight="1">
      <c r="A931" s="239"/>
      <c r="B931" s="239"/>
      <c r="C931" s="239"/>
      <c r="D931" s="239"/>
      <c r="E931" s="239"/>
      <c r="F931" s="239"/>
      <c r="G931" s="239"/>
      <c r="H931" s="239"/>
      <c r="I931" s="239"/>
      <c r="J931" s="239"/>
      <c r="K931" s="239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/>
    </row>
    <row r="932" spans="1:26" ht="15.75" customHeight="1">
      <c r="A932" s="239"/>
      <c r="B932" s="239"/>
      <c r="C932" s="239"/>
      <c r="D932" s="239"/>
      <c r="E932" s="239"/>
      <c r="F932" s="239"/>
      <c r="G932" s="239"/>
      <c r="H932" s="239"/>
      <c r="I932" s="239"/>
      <c r="J932" s="239"/>
      <c r="K932" s="239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/>
    </row>
    <row r="933" spans="1:26" ht="15.75" customHeight="1">
      <c r="A933" s="239"/>
      <c r="B933" s="239"/>
      <c r="C933" s="239"/>
      <c r="D933" s="239"/>
      <c r="E933" s="239"/>
      <c r="F933" s="239"/>
      <c r="G933" s="239"/>
      <c r="H933" s="239"/>
      <c r="I933" s="239"/>
      <c r="J933" s="239"/>
      <c r="K933" s="239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/>
    </row>
    <row r="934" spans="1:26" ht="15.75" customHeight="1">
      <c r="A934" s="239"/>
      <c r="B934" s="239"/>
      <c r="C934" s="239"/>
      <c r="D934" s="239"/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</row>
    <row r="935" spans="1:26" ht="15.75" customHeight="1">
      <c r="A935" s="239"/>
      <c r="B935" s="239"/>
      <c r="C935" s="239"/>
      <c r="D935" s="239"/>
      <c r="E935" s="239"/>
      <c r="F935" s="239"/>
      <c r="G935" s="239"/>
      <c r="H935" s="239"/>
      <c r="I935" s="239"/>
      <c r="J935" s="239"/>
      <c r="K935" s="239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39"/>
    </row>
    <row r="936" spans="1:26" ht="15.75" customHeight="1">
      <c r="A936" s="239"/>
      <c r="B936" s="239"/>
      <c r="C936" s="239"/>
      <c r="D936" s="239"/>
      <c r="E936" s="239"/>
      <c r="F936" s="239"/>
      <c r="G936" s="239"/>
      <c r="H936" s="239"/>
      <c r="I936" s="239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/>
    </row>
    <row r="937" spans="1:26" ht="15.75" customHeight="1">
      <c r="A937" s="239"/>
      <c r="B937" s="239"/>
      <c r="C937" s="239"/>
      <c r="D937" s="239"/>
      <c r="E937" s="239"/>
      <c r="F937" s="239"/>
      <c r="G937" s="239"/>
      <c r="H937" s="239"/>
      <c r="I937" s="239"/>
      <c r="J937" s="239"/>
      <c r="K937" s="239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39"/>
    </row>
    <row r="938" spans="1:26" ht="15.75" customHeight="1">
      <c r="A938" s="239"/>
      <c r="B938" s="239"/>
      <c r="C938" s="239"/>
      <c r="D938" s="239"/>
      <c r="E938" s="239"/>
      <c r="F938" s="239"/>
      <c r="G938" s="239"/>
      <c r="H938" s="239"/>
      <c r="I938" s="239"/>
      <c r="J938" s="239"/>
      <c r="K938" s="239"/>
      <c r="L938" s="239"/>
      <c r="M938" s="239"/>
      <c r="N938" s="239"/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39"/>
    </row>
    <row r="939" spans="1:26" ht="15.75" customHeight="1">
      <c r="A939" s="239"/>
      <c r="B939" s="239"/>
      <c r="C939" s="239"/>
      <c r="D939" s="239"/>
      <c r="E939" s="239"/>
      <c r="F939" s="239"/>
      <c r="G939" s="239"/>
      <c r="H939" s="239"/>
      <c r="I939" s="239"/>
      <c r="J939" s="239"/>
      <c r="K939" s="239"/>
      <c r="L939" s="239"/>
      <c r="M939" s="239"/>
      <c r="N939" s="239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39"/>
    </row>
    <row r="940" spans="1:26" ht="15.75" customHeight="1">
      <c r="A940" s="239"/>
      <c r="B940" s="239"/>
      <c r="C940" s="239"/>
      <c r="D940" s="239"/>
      <c r="E940" s="239"/>
      <c r="F940" s="239"/>
      <c r="G940" s="239"/>
      <c r="H940" s="239"/>
      <c r="I940" s="239"/>
      <c r="J940" s="239"/>
      <c r="K940" s="239"/>
      <c r="L940" s="239"/>
      <c r="M940" s="239"/>
      <c r="N940" s="239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39"/>
    </row>
    <row r="941" spans="1:26" ht="15.75" customHeight="1">
      <c r="A941" s="239"/>
      <c r="B941" s="239"/>
      <c r="C941" s="239"/>
      <c r="D941" s="239"/>
      <c r="E941" s="239"/>
      <c r="F941" s="239"/>
      <c r="G941" s="239"/>
      <c r="H941" s="239"/>
      <c r="I941" s="239"/>
      <c r="J941" s="239"/>
      <c r="K941" s="239"/>
      <c r="L941" s="239"/>
      <c r="M941" s="239"/>
      <c r="N941" s="239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39"/>
    </row>
    <row r="942" spans="1:26" ht="15.75" customHeight="1">
      <c r="A942" s="239"/>
      <c r="B942" s="239"/>
      <c r="C942" s="239"/>
      <c r="D942" s="239"/>
      <c r="E942" s="239"/>
      <c r="F942" s="239"/>
      <c r="G942" s="239"/>
      <c r="H942" s="239"/>
      <c r="I942" s="239"/>
      <c r="J942" s="239"/>
      <c r="K942" s="239"/>
      <c r="L942" s="239"/>
      <c r="M942" s="239"/>
      <c r="N942" s="239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39"/>
    </row>
    <row r="943" spans="1:26" ht="15.75" customHeight="1">
      <c r="A943" s="239"/>
      <c r="B943" s="239"/>
      <c r="C943" s="239"/>
      <c r="D943" s="239"/>
      <c r="E943" s="239"/>
      <c r="F943" s="239"/>
      <c r="G943" s="239"/>
      <c r="H943" s="239"/>
      <c r="I943" s="239"/>
      <c r="J943" s="239"/>
      <c r="K943" s="239"/>
      <c r="L943" s="239"/>
      <c r="M943" s="239"/>
      <c r="N943" s="239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39"/>
    </row>
    <row r="944" spans="1:26" ht="15.75" customHeight="1">
      <c r="A944" s="239"/>
      <c r="B944" s="239"/>
      <c r="C944" s="239"/>
      <c r="D944" s="239"/>
      <c r="E944" s="239"/>
      <c r="F944" s="239"/>
      <c r="G944" s="239"/>
      <c r="H944" s="239"/>
      <c r="I944" s="239"/>
      <c r="J944" s="239"/>
      <c r="K944" s="239"/>
      <c r="L944" s="239"/>
      <c r="M944" s="239"/>
      <c r="N944" s="239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39"/>
    </row>
    <row r="945" spans="1:26" ht="15.75" customHeight="1">
      <c r="A945" s="239"/>
      <c r="B945" s="239"/>
      <c r="C945" s="239"/>
      <c r="D945" s="239"/>
      <c r="E945" s="239"/>
      <c r="F945" s="239"/>
      <c r="G945" s="239"/>
      <c r="H945" s="239"/>
      <c r="I945" s="239"/>
      <c r="J945" s="239"/>
      <c r="K945" s="239"/>
      <c r="L945" s="239"/>
      <c r="M945" s="239"/>
      <c r="N945" s="239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39"/>
    </row>
    <row r="946" spans="1:26" ht="15.75" customHeight="1">
      <c r="A946" s="239"/>
      <c r="B946" s="239"/>
      <c r="C946" s="239"/>
      <c r="D946" s="239"/>
      <c r="E946" s="239"/>
      <c r="F946" s="239"/>
      <c r="G946" s="239"/>
      <c r="H946" s="239"/>
      <c r="I946" s="239"/>
      <c r="J946" s="239"/>
      <c r="K946" s="239"/>
      <c r="L946" s="239"/>
      <c r="M946" s="239"/>
      <c r="N946" s="239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39"/>
    </row>
    <row r="947" spans="1:26" ht="15.75" customHeight="1">
      <c r="A947" s="239"/>
      <c r="B947" s="239"/>
      <c r="C947" s="239"/>
      <c r="D947" s="239"/>
      <c r="E947" s="239"/>
      <c r="F947" s="239"/>
      <c r="G947" s="239"/>
      <c r="H947" s="239"/>
      <c r="I947" s="239"/>
      <c r="J947" s="239"/>
      <c r="K947" s="239"/>
      <c r="L947" s="239"/>
      <c r="M947" s="239"/>
      <c r="N947" s="239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39"/>
    </row>
    <row r="948" spans="1:26" ht="15.75" customHeight="1">
      <c r="A948" s="239"/>
      <c r="B948" s="239"/>
      <c r="C948" s="239"/>
      <c r="D948" s="239"/>
      <c r="E948" s="239"/>
      <c r="F948" s="239"/>
      <c r="G948" s="239"/>
      <c r="H948" s="239"/>
      <c r="I948" s="239"/>
      <c r="J948" s="239"/>
      <c r="K948" s="239"/>
      <c r="L948" s="239"/>
      <c r="M948" s="239"/>
      <c r="N948" s="239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39"/>
    </row>
    <row r="949" spans="1:26" ht="15.75" customHeight="1">
      <c r="A949" s="239"/>
      <c r="B949" s="239"/>
      <c r="C949" s="239"/>
      <c r="D949" s="239"/>
      <c r="E949" s="239"/>
      <c r="F949" s="239"/>
      <c r="G949" s="239"/>
      <c r="H949" s="239"/>
      <c r="I949" s="239"/>
      <c r="J949" s="239"/>
      <c r="K949" s="239"/>
      <c r="L949" s="239"/>
      <c r="M949" s="239"/>
      <c r="N949" s="239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39"/>
    </row>
    <row r="950" spans="1:26" ht="15.75" customHeight="1">
      <c r="A950" s="239"/>
      <c r="B950" s="239"/>
      <c r="C950" s="239"/>
      <c r="D950" s="239"/>
      <c r="E950" s="239"/>
      <c r="F950" s="239"/>
      <c r="G950" s="239"/>
      <c r="H950" s="239"/>
      <c r="I950" s="239"/>
      <c r="J950" s="239"/>
      <c r="K950" s="239"/>
      <c r="L950" s="239"/>
      <c r="M950" s="239"/>
      <c r="N950" s="239"/>
      <c r="O950" s="239"/>
      <c r="P950" s="239"/>
      <c r="Q950" s="239"/>
      <c r="R950" s="239"/>
      <c r="S950" s="239"/>
      <c r="T950" s="239"/>
      <c r="U950" s="239"/>
      <c r="V950" s="239"/>
      <c r="W950" s="239"/>
      <c r="X950" s="239"/>
      <c r="Y950" s="239"/>
      <c r="Z950" s="239"/>
    </row>
    <row r="951" spans="1:26" ht="15.75" customHeight="1">
      <c r="A951" s="239"/>
      <c r="B951" s="239"/>
      <c r="C951" s="239"/>
      <c r="D951" s="239"/>
      <c r="E951" s="239"/>
      <c r="F951" s="239"/>
      <c r="G951" s="239"/>
      <c r="H951" s="239"/>
      <c r="I951" s="239"/>
      <c r="J951" s="239"/>
      <c r="K951" s="239"/>
      <c r="L951" s="239"/>
      <c r="M951" s="239"/>
      <c r="N951" s="239"/>
      <c r="O951" s="239"/>
      <c r="P951" s="239"/>
      <c r="Q951" s="239"/>
      <c r="R951" s="239"/>
      <c r="S951" s="239"/>
      <c r="T951" s="239"/>
      <c r="U951" s="239"/>
      <c r="V951" s="239"/>
      <c r="W951" s="239"/>
      <c r="X951" s="239"/>
      <c r="Y951" s="239"/>
      <c r="Z951" s="239"/>
    </row>
    <row r="952" spans="1:26" ht="15.75" customHeight="1">
      <c r="A952" s="239"/>
      <c r="B952" s="239"/>
      <c r="C952" s="239"/>
      <c r="D952" s="239"/>
      <c r="E952" s="239"/>
      <c r="F952" s="239"/>
      <c r="G952" s="239"/>
      <c r="H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U952" s="239"/>
      <c r="V952" s="239"/>
      <c r="W952" s="239"/>
      <c r="X952" s="239"/>
      <c r="Y952" s="239"/>
      <c r="Z952" s="239"/>
    </row>
    <row r="953" spans="1:26" ht="15.75" customHeight="1">
      <c r="A953" s="239"/>
      <c r="B953" s="239"/>
      <c r="C953" s="239"/>
      <c r="D953" s="239"/>
      <c r="E953" s="239"/>
      <c r="F953" s="239"/>
      <c r="G953" s="239"/>
      <c r="H953" s="239"/>
      <c r="I953" s="239"/>
      <c r="J953" s="239"/>
      <c r="K953" s="239"/>
      <c r="L953" s="239"/>
      <c r="M953" s="239"/>
      <c r="N953" s="239"/>
      <c r="O953" s="239"/>
      <c r="P953" s="239"/>
      <c r="Q953" s="239"/>
      <c r="R953" s="239"/>
      <c r="S953" s="239"/>
      <c r="T953" s="239"/>
      <c r="U953" s="239"/>
      <c r="V953" s="239"/>
      <c r="W953" s="239"/>
      <c r="X953" s="239"/>
      <c r="Y953" s="239"/>
      <c r="Z953" s="239"/>
    </row>
    <row r="954" spans="1:26" ht="15.75" customHeight="1">
      <c r="A954" s="239"/>
      <c r="B954" s="239"/>
      <c r="C954" s="239"/>
      <c r="D954" s="239"/>
      <c r="E954" s="239"/>
      <c r="F954" s="239"/>
      <c r="G954" s="239"/>
      <c r="H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T954" s="239"/>
      <c r="U954" s="239"/>
      <c r="V954" s="239"/>
      <c r="W954" s="239"/>
      <c r="X954" s="239"/>
      <c r="Y954" s="239"/>
      <c r="Z954" s="239"/>
    </row>
    <row r="955" spans="1:26" ht="15.75" customHeight="1">
      <c r="A955" s="239"/>
      <c r="B955" s="239"/>
      <c r="C955" s="239"/>
      <c r="D955" s="239"/>
      <c r="E955" s="239"/>
      <c r="F955" s="239"/>
      <c r="G955" s="239"/>
      <c r="H955" s="239"/>
      <c r="I955" s="239"/>
      <c r="J955" s="239"/>
      <c r="K955" s="239"/>
      <c r="L955" s="239"/>
      <c r="M955" s="239"/>
      <c r="N955" s="239"/>
      <c r="O955" s="239"/>
      <c r="P955" s="239"/>
      <c r="Q955" s="239"/>
      <c r="R955" s="239"/>
      <c r="S955" s="239"/>
      <c r="T955" s="239"/>
      <c r="U955" s="239"/>
      <c r="V955" s="239"/>
      <c r="W955" s="239"/>
      <c r="X955" s="239"/>
      <c r="Y955" s="239"/>
      <c r="Z955" s="239"/>
    </row>
    <row r="956" spans="1:26" ht="15.75" customHeight="1">
      <c r="A956" s="239"/>
      <c r="B956" s="239"/>
      <c r="C956" s="239"/>
      <c r="D956" s="239"/>
      <c r="E956" s="239"/>
      <c r="F956" s="239"/>
      <c r="G956" s="239"/>
      <c r="H956" s="239"/>
      <c r="I956" s="239"/>
      <c r="J956" s="239"/>
      <c r="K956" s="239"/>
      <c r="L956" s="239"/>
      <c r="M956" s="239"/>
      <c r="N956" s="239"/>
      <c r="O956" s="239"/>
      <c r="P956" s="239"/>
      <c r="Q956" s="239"/>
      <c r="R956" s="239"/>
      <c r="S956" s="239"/>
      <c r="T956" s="239"/>
      <c r="U956" s="239"/>
      <c r="V956" s="239"/>
      <c r="W956" s="239"/>
      <c r="X956" s="239"/>
      <c r="Y956" s="239"/>
      <c r="Z956" s="239"/>
    </row>
    <row r="957" spans="1:26" ht="15.75" customHeight="1">
      <c r="A957" s="239"/>
      <c r="B957" s="239"/>
      <c r="C957" s="239"/>
      <c r="D957" s="239"/>
      <c r="E957" s="239"/>
      <c r="F957" s="239"/>
      <c r="G957" s="239"/>
      <c r="H957" s="239"/>
      <c r="I957" s="239"/>
      <c r="J957" s="239"/>
      <c r="K957" s="239"/>
      <c r="L957" s="239"/>
      <c r="M957" s="239"/>
      <c r="N957" s="239"/>
      <c r="O957" s="239"/>
      <c r="P957" s="239"/>
      <c r="Q957" s="239"/>
      <c r="R957" s="239"/>
      <c r="S957" s="239"/>
      <c r="T957" s="239"/>
      <c r="U957" s="239"/>
      <c r="V957" s="239"/>
      <c r="W957" s="239"/>
      <c r="X957" s="239"/>
      <c r="Y957" s="239"/>
      <c r="Z957" s="239"/>
    </row>
    <row r="958" spans="1:26" ht="15.75" customHeight="1">
      <c r="A958" s="239"/>
      <c r="B958" s="239"/>
      <c r="C958" s="239"/>
      <c r="D958" s="239"/>
      <c r="E958" s="239"/>
      <c r="F958" s="239"/>
      <c r="G958" s="239"/>
      <c r="H958" s="239"/>
      <c r="I958" s="239"/>
      <c r="J958" s="239"/>
      <c r="K958" s="239"/>
      <c r="L958" s="239"/>
      <c r="M958" s="239"/>
      <c r="N958" s="239"/>
      <c r="O958" s="239"/>
      <c r="P958" s="239"/>
      <c r="Q958" s="239"/>
      <c r="R958" s="239"/>
      <c r="S958" s="239"/>
      <c r="T958" s="239"/>
      <c r="U958" s="239"/>
      <c r="V958" s="239"/>
      <c r="W958" s="239"/>
      <c r="X958" s="239"/>
      <c r="Y958" s="239"/>
      <c r="Z958" s="239"/>
    </row>
    <row r="959" spans="1:26" ht="15.75" customHeight="1">
      <c r="A959" s="239"/>
      <c r="B959" s="239"/>
      <c r="C959" s="239"/>
      <c r="D959" s="239"/>
      <c r="E959" s="239"/>
      <c r="F959" s="239"/>
      <c r="G959" s="239"/>
      <c r="H959" s="239"/>
      <c r="I959" s="239"/>
      <c r="J959" s="239"/>
      <c r="K959" s="239"/>
      <c r="L959" s="239"/>
      <c r="M959" s="239"/>
      <c r="N959" s="239"/>
      <c r="O959" s="239"/>
      <c r="P959" s="239"/>
      <c r="Q959" s="239"/>
      <c r="R959" s="239"/>
      <c r="S959" s="239"/>
      <c r="T959" s="239"/>
      <c r="U959" s="239"/>
      <c r="V959" s="239"/>
      <c r="W959" s="239"/>
      <c r="X959" s="239"/>
      <c r="Y959" s="239"/>
      <c r="Z959" s="239"/>
    </row>
    <row r="960" spans="1:26" ht="15.75" customHeight="1">
      <c r="A960" s="239"/>
      <c r="B960" s="239"/>
      <c r="C960" s="239"/>
      <c r="D960" s="239"/>
      <c r="E960" s="239"/>
      <c r="F960" s="239"/>
      <c r="G960" s="239"/>
      <c r="H960" s="239"/>
      <c r="I960" s="239"/>
      <c r="J960" s="239"/>
      <c r="K960" s="239"/>
      <c r="L960" s="239"/>
      <c r="M960" s="239"/>
      <c r="N960" s="239"/>
      <c r="O960" s="239"/>
      <c r="P960" s="239"/>
      <c r="Q960" s="239"/>
      <c r="R960" s="239"/>
      <c r="S960" s="239"/>
      <c r="T960" s="239"/>
      <c r="U960" s="239"/>
      <c r="V960" s="239"/>
      <c r="W960" s="239"/>
      <c r="X960" s="239"/>
      <c r="Y960" s="239"/>
      <c r="Z960" s="239"/>
    </row>
    <row r="961" spans="1:26" ht="15.75" customHeight="1">
      <c r="A961" s="239"/>
      <c r="B961" s="239"/>
      <c r="C961" s="239"/>
      <c r="D961" s="239"/>
      <c r="E961" s="239"/>
      <c r="F961" s="239"/>
      <c r="G961" s="239"/>
      <c r="H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  <c r="Z961" s="239"/>
    </row>
    <row r="962" spans="1:26" ht="15.75" customHeight="1">
      <c r="A962" s="239"/>
      <c r="B962" s="239"/>
      <c r="C962" s="239"/>
      <c r="D962" s="239"/>
      <c r="E962" s="239"/>
      <c r="F962" s="239"/>
      <c r="G962" s="239"/>
      <c r="H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T962" s="239"/>
      <c r="U962" s="239"/>
      <c r="V962" s="239"/>
      <c r="W962" s="239"/>
      <c r="X962" s="239"/>
      <c r="Y962" s="239"/>
      <c r="Z962" s="239"/>
    </row>
    <row r="963" spans="1:26" ht="15.75" customHeight="1">
      <c r="A963" s="239"/>
      <c r="B963" s="239"/>
      <c r="C963" s="239"/>
      <c r="D963" s="239"/>
      <c r="E963" s="239"/>
      <c r="F963" s="239"/>
      <c r="G963" s="239"/>
      <c r="H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39"/>
    </row>
    <row r="964" spans="1:26" ht="15.75" customHeight="1">
      <c r="A964" s="239"/>
      <c r="B964" s="239"/>
      <c r="C964" s="239"/>
      <c r="D964" s="239"/>
      <c r="E964" s="239"/>
      <c r="F964" s="239"/>
      <c r="G964" s="239"/>
      <c r="H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39"/>
    </row>
    <row r="965" spans="1:26" ht="15.75" customHeight="1">
      <c r="A965" s="239"/>
      <c r="B965" s="239"/>
      <c r="C965" s="239"/>
      <c r="D965" s="239"/>
      <c r="E965" s="239"/>
      <c r="F965" s="239"/>
      <c r="G965" s="239"/>
      <c r="H965" s="239"/>
      <c r="I965" s="239"/>
      <c r="J965" s="239"/>
      <c r="K965" s="239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39"/>
      <c r="Y965" s="239"/>
      <c r="Z965" s="239"/>
    </row>
    <row r="966" spans="1:26" ht="15.75" customHeight="1">
      <c r="A966" s="239"/>
      <c r="B966" s="239"/>
      <c r="C966" s="239"/>
      <c r="D966" s="239"/>
      <c r="E966" s="239"/>
      <c r="F966" s="239"/>
      <c r="G966" s="239"/>
      <c r="H966" s="239"/>
      <c r="I966" s="239"/>
      <c r="J966" s="239"/>
      <c r="K966" s="239"/>
      <c r="L966" s="239"/>
      <c r="M966" s="239"/>
      <c r="N966" s="239"/>
      <c r="O966" s="239"/>
      <c r="P966" s="239"/>
      <c r="Q966" s="239"/>
      <c r="R966" s="239"/>
      <c r="S966" s="239"/>
      <c r="T966" s="239"/>
      <c r="U966" s="239"/>
      <c r="V966" s="239"/>
      <c r="W966" s="239"/>
      <c r="X966" s="239"/>
      <c r="Y966" s="239"/>
      <c r="Z966" s="239"/>
    </row>
    <row r="967" spans="1:26" ht="15.75" customHeight="1">
      <c r="A967" s="239"/>
      <c r="B967" s="239"/>
      <c r="C967" s="239"/>
      <c r="D967" s="239"/>
      <c r="E967" s="239"/>
      <c r="F967" s="239"/>
      <c r="G967" s="239"/>
      <c r="H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T967" s="239"/>
      <c r="U967" s="239"/>
      <c r="V967" s="239"/>
      <c r="W967" s="239"/>
      <c r="X967" s="239"/>
      <c r="Y967" s="239"/>
      <c r="Z967" s="239"/>
    </row>
    <row r="968" spans="1:26" ht="15.75" customHeight="1">
      <c r="A968" s="239"/>
      <c r="B968" s="239"/>
      <c r="C968" s="239"/>
      <c r="D968" s="239"/>
      <c r="E968" s="239"/>
      <c r="F968" s="239"/>
      <c r="G968" s="239"/>
      <c r="H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T968" s="239"/>
      <c r="U968" s="239"/>
      <c r="V968" s="239"/>
      <c r="W968" s="239"/>
      <c r="X968" s="239"/>
      <c r="Y968" s="239"/>
      <c r="Z968" s="239"/>
    </row>
    <row r="969" spans="1:26" ht="15.75" customHeight="1">
      <c r="A969" s="239"/>
      <c r="B969" s="239"/>
      <c r="C969" s="239"/>
      <c r="D969" s="239"/>
      <c r="E969" s="239"/>
      <c r="F969" s="239"/>
      <c r="G969" s="239"/>
      <c r="H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U969" s="239"/>
      <c r="V969" s="239"/>
      <c r="W969" s="239"/>
      <c r="X969" s="239"/>
      <c r="Y969" s="239"/>
      <c r="Z969" s="239"/>
    </row>
    <row r="970" spans="1:26" ht="15.75" customHeight="1">
      <c r="A970" s="239"/>
      <c r="B970" s="239"/>
      <c r="C970" s="239"/>
      <c r="D970" s="239"/>
      <c r="E970" s="239"/>
      <c r="F970" s="239"/>
      <c r="G970" s="239"/>
      <c r="H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U970" s="239"/>
      <c r="V970" s="239"/>
      <c r="W970" s="239"/>
      <c r="X970" s="239"/>
      <c r="Y970" s="239"/>
      <c r="Z970" s="239"/>
    </row>
    <row r="971" spans="1:26" ht="15.75" customHeight="1">
      <c r="A971" s="239"/>
      <c r="B971" s="239"/>
      <c r="C971" s="239"/>
      <c r="D971" s="239"/>
      <c r="E971" s="239"/>
      <c r="F971" s="239"/>
      <c r="G971" s="239"/>
      <c r="H971" s="239"/>
      <c r="I971" s="239"/>
      <c r="J971" s="239"/>
      <c r="K971" s="239"/>
      <c r="L971" s="239"/>
      <c r="M971" s="239"/>
      <c r="N971" s="239"/>
      <c r="O971" s="239"/>
      <c r="P971" s="239"/>
      <c r="Q971" s="239"/>
      <c r="R971" s="239"/>
      <c r="S971" s="239"/>
      <c r="T971" s="239"/>
      <c r="U971" s="239"/>
      <c r="V971" s="239"/>
      <c r="W971" s="239"/>
      <c r="X971" s="239"/>
      <c r="Y971" s="239"/>
      <c r="Z971" s="239"/>
    </row>
    <row r="972" spans="1:26" ht="15.75" customHeight="1">
      <c r="A972" s="239"/>
      <c r="B972" s="239"/>
      <c r="C972" s="239"/>
      <c r="D972" s="239"/>
      <c r="E972" s="239"/>
      <c r="F972" s="239"/>
      <c r="G972" s="239"/>
      <c r="H972" s="239"/>
      <c r="I972" s="239"/>
      <c r="J972" s="239"/>
      <c r="K972" s="239"/>
      <c r="L972" s="239"/>
      <c r="M972" s="239"/>
      <c r="N972" s="239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  <c r="Z972" s="239"/>
    </row>
    <row r="973" spans="1:26" ht="15.75" customHeight="1">
      <c r="A973" s="239"/>
      <c r="B973" s="239"/>
      <c r="C973" s="239"/>
      <c r="D973" s="239"/>
      <c r="E973" s="239"/>
      <c r="F973" s="239"/>
      <c r="G973" s="239"/>
      <c r="H973" s="239"/>
      <c r="I973" s="239"/>
      <c r="J973" s="239"/>
      <c r="K973" s="239"/>
      <c r="L973" s="239"/>
      <c r="M973" s="239"/>
      <c r="N973" s="239"/>
      <c r="O973" s="239"/>
      <c r="P973" s="239"/>
      <c r="Q973" s="239"/>
      <c r="R973" s="239"/>
      <c r="S973" s="239"/>
      <c r="T973" s="239"/>
      <c r="U973" s="239"/>
      <c r="V973" s="239"/>
      <c r="W973" s="239"/>
      <c r="X973" s="239"/>
      <c r="Y973" s="239"/>
      <c r="Z973" s="239"/>
    </row>
    <row r="974" spans="1:26" ht="15.75" customHeight="1">
      <c r="A974" s="239"/>
      <c r="B974" s="239"/>
      <c r="C974" s="239"/>
      <c r="D974" s="239"/>
      <c r="E974" s="239"/>
      <c r="F974" s="239"/>
      <c r="G974" s="239"/>
      <c r="H974" s="239"/>
      <c r="I974" s="239"/>
      <c r="J974" s="239"/>
      <c r="K974" s="239"/>
      <c r="L974" s="239"/>
      <c r="M974" s="239"/>
      <c r="N974" s="239"/>
      <c r="O974" s="239"/>
      <c r="P974" s="239"/>
      <c r="Q974" s="239"/>
      <c r="R974" s="239"/>
      <c r="S974" s="239"/>
      <c r="T974" s="239"/>
      <c r="U974" s="239"/>
      <c r="V974" s="239"/>
      <c r="W974" s="239"/>
      <c r="X974" s="239"/>
      <c r="Y974" s="239"/>
      <c r="Z974" s="239"/>
    </row>
    <row r="975" spans="1:26" ht="15.75" customHeight="1">
      <c r="A975" s="239"/>
      <c r="B975" s="239"/>
      <c r="C975" s="239"/>
      <c r="D975" s="239"/>
      <c r="E975" s="239"/>
      <c r="F975" s="239"/>
      <c r="G975" s="239"/>
      <c r="H975" s="239"/>
      <c r="I975" s="239"/>
      <c r="J975" s="239"/>
      <c r="K975" s="239"/>
      <c r="L975" s="239"/>
      <c r="M975" s="239"/>
      <c r="N975" s="239"/>
      <c r="O975" s="239"/>
      <c r="P975" s="239"/>
      <c r="Q975" s="239"/>
      <c r="R975" s="239"/>
      <c r="S975" s="239"/>
      <c r="T975" s="239"/>
      <c r="U975" s="239"/>
      <c r="V975" s="239"/>
      <c r="W975" s="239"/>
      <c r="X975" s="239"/>
      <c r="Y975" s="239"/>
      <c r="Z975" s="239"/>
    </row>
    <row r="976" spans="1:26" ht="15.75" customHeight="1">
      <c r="A976" s="239"/>
      <c r="B976" s="239"/>
      <c r="C976" s="239"/>
      <c r="D976" s="239"/>
      <c r="E976" s="239"/>
      <c r="F976" s="239"/>
      <c r="G976" s="239"/>
      <c r="H976" s="239"/>
      <c r="I976" s="239"/>
      <c r="J976" s="239"/>
      <c r="K976" s="239"/>
      <c r="L976" s="239"/>
      <c r="M976" s="239"/>
      <c r="N976" s="239"/>
      <c r="O976" s="239"/>
      <c r="P976" s="239"/>
      <c r="Q976" s="239"/>
      <c r="R976" s="239"/>
      <c r="S976" s="239"/>
      <c r="T976" s="239"/>
      <c r="U976" s="239"/>
      <c r="V976" s="239"/>
      <c r="W976" s="239"/>
      <c r="X976" s="239"/>
      <c r="Y976" s="239"/>
      <c r="Z976" s="239"/>
    </row>
    <row r="977" spans="1:26" ht="15.75" customHeight="1">
      <c r="A977" s="239"/>
      <c r="B977" s="239"/>
      <c r="C977" s="239"/>
      <c r="D977" s="239"/>
      <c r="E977" s="239"/>
      <c r="F977" s="239"/>
      <c r="G977" s="239"/>
      <c r="H977" s="239"/>
      <c r="I977" s="239"/>
      <c r="J977" s="239"/>
      <c r="K977" s="239"/>
      <c r="L977" s="239"/>
      <c r="M977" s="239"/>
      <c r="N977" s="239"/>
      <c r="O977" s="239"/>
      <c r="P977" s="239"/>
      <c r="Q977" s="239"/>
      <c r="R977" s="239"/>
      <c r="S977" s="239"/>
      <c r="T977" s="239"/>
      <c r="U977" s="239"/>
      <c r="V977" s="239"/>
      <c r="W977" s="239"/>
      <c r="X977" s="239"/>
      <c r="Y977" s="239"/>
      <c r="Z977" s="239"/>
    </row>
    <row r="978" spans="1:26" ht="15.75" customHeight="1">
      <c r="A978" s="239"/>
      <c r="B978" s="239"/>
      <c r="C978" s="239"/>
      <c r="D978" s="239"/>
      <c r="E978" s="239"/>
      <c r="F978" s="239"/>
      <c r="G978" s="239"/>
      <c r="H978" s="239"/>
      <c r="I978" s="239"/>
      <c r="J978" s="239"/>
      <c r="K978" s="239"/>
      <c r="L978" s="239"/>
      <c r="M978" s="239"/>
      <c r="N978" s="239"/>
      <c r="O978" s="239"/>
      <c r="P978" s="239"/>
      <c r="Q978" s="239"/>
      <c r="R978" s="239"/>
      <c r="S978" s="239"/>
      <c r="T978" s="239"/>
      <c r="U978" s="239"/>
      <c r="V978" s="239"/>
      <c r="W978" s="239"/>
      <c r="X978" s="239"/>
      <c r="Y978" s="239"/>
      <c r="Z978" s="239"/>
    </row>
    <row r="979" spans="1:26" ht="15.75" customHeight="1">
      <c r="A979" s="239"/>
      <c r="B979" s="239"/>
      <c r="C979" s="239"/>
      <c r="D979" s="239"/>
      <c r="E979" s="239"/>
      <c r="F979" s="239"/>
      <c r="G979" s="239"/>
      <c r="H979" s="239"/>
      <c r="I979" s="239"/>
      <c r="J979" s="239"/>
      <c r="K979" s="239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239"/>
      <c r="Y979" s="239"/>
      <c r="Z979" s="239"/>
    </row>
    <row r="980" spans="1:26" ht="15.75" customHeight="1">
      <c r="A980" s="239"/>
      <c r="B980" s="239"/>
      <c r="C980" s="239"/>
      <c r="D980" s="239"/>
      <c r="E980" s="239"/>
      <c r="F980" s="239"/>
      <c r="G980" s="239"/>
      <c r="H980" s="239"/>
      <c r="I980" s="239"/>
      <c r="J980" s="239"/>
      <c r="K980" s="239"/>
      <c r="L980" s="239"/>
      <c r="M980" s="239"/>
      <c r="N980" s="239"/>
      <c r="O980" s="239"/>
      <c r="P980" s="239"/>
      <c r="Q980" s="239"/>
      <c r="R980" s="239"/>
      <c r="S980" s="239"/>
      <c r="T980" s="239"/>
      <c r="U980" s="239"/>
      <c r="V980" s="239"/>
      <c r="W980" s="239"/>
      <c r="X980" s="239"/>
      <c r="Y980" s="239"/>
      <c r="Z980" s="239"/>
    </row>
    <row r="981" spans="1:26" ht="15.75" customHeight="1">
      <c r="A981" s="239"/>
      <c r="B981" s="239"/>
      <c r="C981" s="239"/>
      <c r="D981" s="239"/>
      <c r="E981" s="239"/>
      <c r="F981" s="239"/>
      <c r="G981" s="239"/>
      <c r="H981" s="239"/>
      <c r="I981" s="239"/>
      <c r="J981" s="239"/>
      <c r="K981" s="239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</row>
    <row r="982" spans="1:26" ht="15.75" customHeight="1">
      <c r="A982" s="239"/>
      <c r="B982" s="239"/>
      <c r="C982" s="239"/>
      <c r="D982" s="239"/>
      <c r="E982" s="239"/>
      <c r="F982" s="239"/>
      <c r="G982" s="239"/>
      <c r="H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</row>
    <row r="983" spans="1:26" ht="15.75" customHeight="1">
      <c r="A983" s="239"/>
      <c r="B983" s="239"/>
      <c r="C983" s="239"/>
      <c r="D983" s="239"/>
      <c r="E983" s="239"/>
      <c r="F983" s="239"/>
      <c r="G983" s="239"/>
      <c r="H983" s="239"/>
      <c r="I983" s="239"/>
      <c r="J983" s="239"/>
      <c r="K983" s="239"/>
      <c r="L983" s="239"/>
      <c r="M983" s="239"/>
      <c r="N983" s="239"/>
      <c r="O983" s="239"/>
      <c r="P983" s="239"/>
      <c r="Q983" s="239"/>
      <c r="R983" s="239"/>
      <c r="S983" s="239"/>
      <c r="T983" s="239"/>
      <c r="U983" s="239"/>
      <c r="V983" s="239"/>
      <c r="W983" s="239"/>
      <c r="X983" s="239"/>
      <c r="Y983" s="239"/>
      <c r="Z983" s="239"/>
    </row>
    <row r="984" spans="1:26" ht="15.75" customHeight="1">
      <c r="A984" s="239"/>
      <c r="B984" s="239"/>
      <c r="C984" s="239"/>
      <c r="D984" s="239"/>
      <c r="E984" s="239"/>
      <c r="F984" s="239"/>
      <c r="G984" s="239"/>
      <c r="H984" s="239"/>
      <c r="I984" s="239"/>
      <c r="J984" s="239"/>
      <c r="K984" s="239"/>
      <c r="L984" s="239"/>
      <c r="M984" s="239"/>
      <c r="N984" s="239"/>
      <c r="O984" s="239"/>
      <c r="P984" s="239"/>
      <c r="Q984" s="239"/>
      <c r="R984" s="239"/>
      <c r="S984" s="239"/>
      <c r="T984" s="239"/>
      <c r="U984" s="239"/>
      <c r="V984" s="239"/>
      <c r="W984" s="239"/>
      <c r="X984" s="239"/>
      <c r="Y984" s="239"/>
      <c r="Z984" s="239"/>
    </row>
    <row r="985" spans="1:26" ht="15.75" customHeight="1">
      <c r="A985" s="239"/>
      <c r="B985" s="239"/>
      <c r="C985" s="239"/>
      <c r="D985" s="239"/>
      <c r="E985" s="239"/>
      <c r="F985" s="239"/>
      <c r="G985" s="239"/>
      <c r="H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T985" s="239"/>
      <c r="U985" s="239"/>
      <c r="V985" s="239"/>
      <c r="W985" s="239"/>
      <c r="X985" s="239"/>
      <c r="Y985" s="239"/>
      <c r="Z985" s="239"/>
    </row>
    <row r="986" spans="1:26" ht="15.75" customHeight="1">
      <c r="A986" s="239"/>
      <c r="B986" s="239"/>
      <c r="C986" s="239"/>
      <c r="D986" s="239"/>
      <c r="E986" s="239"/>
      <c r="F986" s="239"/>
      <c r="G986" s="239"/>
      <c r="H986" s="239"/>
      <c r="I986" s="239"/>
      <c r="J986" s="239"/>
      <c r="K986" s="239"/>
      <c r="L986" s="239"/>
      <c r="M986" s="239"/>
      <c r="N986" s="239"/>
      <c r="O986" s="239"/>
      <c r="P986" s="239"/>
      <c r="Q986" s="239"/>
      <c r="R986" s="239"/>
      <c r="S986" s="239"/>
      <c r="T986" s="239"/>
      <c r="U986" s="239"/>
      <c r="V986" s="239"/>
      <c r="W986" s="239"/>
      <c r="X986" s="239"/>
      <c r="Y986" s="239"/>
      <c r="Z986" s="239"/>
    </row>
    <row r="987" spans="1:26" ht="15.75" customHeight="1">
      <c r="A987" s="239"/>
      <c r="B987" s="239"/>
      <c r="C987" s="239"/>
      <c r="D987" s="239"/>
      <c r="E987" s="239"/>
      <c r="F987" s="239"/>
      <c r="G987" s="239"/>
      <c r="H987" s="239"/>
      <c r="I987" s="239"/>
      <c r="J987" s="239"/>
      <c r="K987" s="239"/>
      <c r="L987" s="239"/>
      <c r="M987" s="239"/>
      <c r="N987" s="239"/>
      <c r="O987" s="239"/>
      <c r="P987" s="239"/>
      <c r="Q987" s="239"/>
      <c r="R987" s="239"/>
      <c r="S987" s="239"/>
      <c r="T987" s="239"/>
      <c r="U987" s="239"/>
      <c r="V987" s="239"/>
      <c r="W987" s="239"/>
      <c r="X987" s="239"/>
      <c r="Y987" s="239"/>
      <c r="Z987" s="239"/>
    </row>
    <row r="988" spans="1:26" ht="15.75" customHeight="1">
      <c r="A988" s="239"/>
      <c r="B988" s="239"/>
      <c r="C988" s="239"/>
      <c r="D988" s="239"/>
      <c r="E988" s="239"/>
      <c r="F988" s="239"/>
      <c r="G988" s="239"/>
      <c r="H988" s="239"/>
      <c r="I988" s="239"/>
      <c r="J988" s="239"/>
      <c r="K988" s="239"/>
      <c r="L988" s="239"/>
      <c r="M988" s="239"/>
      <c r="N988" s="239"/>
      <c r="O988" s="239"/>
      <c r="P988" s="239"/>
      <c r="Q988" s="239"/>
      <c r="R988" s="239"/>
      <c r="S988" s="239"/>
      <c r="T988" s="239"/>
      <c r="U988" s="239"/>
      <c r="V988" s="239"/>
      <c r="W988" s="239"/>
      <c r="X988" s="239"/>
      <c r="Y988" s="239"/>
      <c r="Z988" s="239"/>
    </row>
    <row r="989" spans="1:26" ht="15.75" customHeight="1">
      <c r="A989" s="239"/>
      <c r="B989" s="239"/>
      <c r="C989" s="239"/>
      <c r="D989" s="239"/>
      <c r="E989" s="239"/>
      <c r="F989" s="239"/>
      <c r="G989" s="239"/>
      <c r="H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T989" s="239"/>
      <c r="U989" s="239"/>
      <c r="V989" s="239"/>
      <c r="W989" s="239"/>
      <c r="X989" s="239"/>
      <c r="Y989" s="239"/>
      <c r="Z989" s="239"/>
    </row>
    <row r="990" spans="1:26" ht="15.75" customHeight="1">
      <c r="A990" s="239"/>
      <c r="B990" s="239"/>
      <c r="C990" s="239"/>
      <c r="D990" s="239"/>
      <c r="E990" s="239"/>
      <c r="F990" s="239"/>
      <c r="G990" s="239"/>
      <c r="H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T990" s="239"/>
      <c r="U990" s="239"/>
      <c r="V990" s="239"/>
      <c r="W990" s="239"/>
      <c r="X990" s="239"/>
      <c r="Y990" s="239"/>
      <c r="Z990" s="239"/>
    </row>
    <row r="991" spans="1:26" ht="15.75" customHeight="1">
      <c r="A991" s="239"/>
      <c r="B991" s="239"/>
      <c r="C991" s="239"/>
      <c r="D991" s="239"/>
      <c r="E991" s="239"/>
      <c r="F991" s="239"/>
      <c r="G991" s="239"/>
      <c r="H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U991" s="239"/>
      <c r="V991" s="239"/>
      <c r="W991" s="239"/>
      <c r="X991" s="239"/>
      <c r="Y991" s="239"/>
      <c r="Z991" s="239"/>
    </row>
    <row r="992" spans="1:26" ht="15.75" customHeight="1">
      <c r="A992" s="239"/>
      <c r="B992" s="239"/>
      <c r="C992" s="239"/>
      <c r="D992" s="239"/>
      <c r="E992" s="239"/>
      <c r="F992" s="239"/>
      <c r="G992" s="239"/>
      <c r="H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</row>
    <row r="993" spans="1:26" ht="15.75" customHeight="1">
      <c r="A993" s="239"/>
      <c r="B993" s="239"/>
      <c r="C993" s="239"/>
      <c r="D993" s="239"/>
      <c r="E993" s="239"/>
      <c r="F993" s="239"/>
      <c r="G993" s="239"/>
      <c r="H993" s="239"/>
      <c r="I993" s="239"/>
      <c r="J993" s="239"/>
      <c r="K993" s="239"/>
      <c r="L993" s="239"/>
      <c r="M993" s="239"/>
      <c r="N993" s="239"/>
      <c r="O993" s="239"/>
      <c r="P993" s="239"/>
      <c r="Q993" s="239"/>
      <c r="R993" s="239"/>
      <c r="S993" s="239"/>
      <c r="T993" s="239"/>
      <c r="U993" s="239"/>
      <c r="V993" s="239"/>
      <c r="W993" s="239"/>
      <c r="X993" s="239"/>
      <c r="Y993" s="239"/>
      <c r="Z993" s="239"/>
    </row>
    <row r="994" spans="1:26" ht="15.75" customHeight="1">
      <c r="A994" s="239"/>
      <c r="B994" s="239"/>
      <c r="C994" s="239"/>
      <c r="D994" s="239"/>
      <c r="E994" s="239"/>
      <c r="F994" s="239"/>
      <c r="G994" s="239"/>
      <c r="H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U994" s="239"/>
      <c r="V994" s="239"/>
      <c r="W994" s="239"/>
      <c r="X994" s="239"/>
      <c r="Y994" s="239"/>
      <c r="Z994" s="239"/>
    </row>
    <row r="995" spans="1:26" ht="15.75" customHeight="1">
      <c r="A995" s="239"/>
      <c r="B995" s="239"/>
      <c r="C995" s="239"/>
      <c r="D995" s="239"/>
      <c r="E995" s="239"/>
      <c r="F995" s="239"/>
      <c r="G995" s="239"/>
      <c r="H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T995" s="239"/>
      <c r="U995" s="239"/>
      <c r="V995" s="239"/>
      <c r="W995" s="239"/>
      <c r="X995" s="239"/>
      <c r="Y995" s="239"/>
      <c r="Z995" s="239"/>
    </row>
    <row r="996" spans="1:26" ht="15.75" customHeight="1">
      <c r="A996" s="239"/>
      <c r="B996" s="239"/>
      <c r="C996" s="239"/>
      <c r="D996" s="239"/>
      <c r="E996" s="239"/>
      <c r="F996" s="239"/>
      <c r="G996" s="239"/>
      <c r="H996" s="239"/>
      <c r="I996" s="239"/>
      <c r="J996" s="239"/>
      <c r="K996" s="239"/>
      <c r="L996" s="239"/>
      <c r="M996" s="239"/>
      <c r="N996" s="239"/>
      <c r="O996" s="239"/>
      <c r="P996" s="239"/>
      <c r="Q996" s="239"/>
      <c r="R996" s="239"/>
      <c r="S996" s="239"/>
      <c r="T996" s="239"/>
      <c r="U996" s="239"/>
      <c r="V996" s="239"/>
      <c r="W996" s="239"/>
      <c r="X996" s="239"/>
      <c r="Y996" s="239"/>
      <c r="Z996" s="239"/>
    </row>
    <row r="997" spans="1:26" ht="15.75" customHeight="1">
      <c r="A997" s="239"/>
      <c r="B997" s="239"/>
      <c r="C997" s="239"/>
      <c r="D997" s="239"/>
      <c r="E997" s="239"/>
      <c r="F997" s="239"/>
      <c r="G997" s="239"/>
      <c r="H997" s="239"/>
      <c r="I997" s="239"/>
      <c r="J997" s="239"/>
      <c r="K997" s="239"/>
      <c r="L997" s="239"/>
      <c r="M997" s="239"/>
      <c r="N997" s="239"/>
      <c r="O997" s="239"/>
      <c r="P997" s="239"/>
      <c r="Q997" s="239"/>
      <c r="R997" s="239"/>
      <c r="S997" s="239"/>
      <c r="T997" s="239"/>
      <c r="U997" s="239"/>
      <c r="V997" s="239"/>
      <c r="W997" s="239"/>
      <c r="X997" s="239"/>
      <c r="Y997" s="239"/>
      <c r="Z997" s="239"/>
    </row>
    <row r="998" spans="1:26" ht="15.75" customHeight="1">
      <c r="A998" s="239"/>
      <c r="B998" s="239"/>
      <c r="C998" s="239"/>
      <c r="D998" s="239"/>
      <c r="E998" s="239"/>
      <c r="F998" s="239"/>
      <c r="G998" s="239"/>
      <c r="H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239"/>
      <c r="Y998" s="239"/>
      <c r="Z998" s="239"/>
    </row>
    <row r="999" spans="1:26" ht="15.75" customHeight="1">
      <c r="A999" s="239"/>
      <c r="B999" s="239"/>
      <c r="C999" s="239"/>
      <c r="D999" s="239"/>
      <c r="E999" s="239"/>
      <c r="F999" s="239"/>
      <c r="G999" s="239"/>
      <c r="H999" s="239"/>
      <c r="I999" s="239"/>
      <c r="J999" s="239"/>
      <c r="K999" s="239"/>
      <c r="L999" s="239"/>
      <c r="M999" s="239"/>
      <c r="N999" s="239"/>
      <c r="O999" s="239"/>
      <c r="P999" s="239"/>
      <c r="Q999" s="239"/>
      <c r="R999" s="239"/>
      <c r="S999" s="239"/>
      <c r="T999" s="239"/>
      <c r="U999" s="239"/>
      <c r="V999" s="239"/>
      <c r="W999" s="239"/>
      <c r="X999" s="239"/>
      <c r="Y999" s="239"/>
      <c r="Z999" s="239"/>
    </row>
    <row r="1000" spans="1:26" ht="15.75" customHeight="1">
      <c r="A1000" s="239"/>
      <c r="B1000" s="239"/>
      <c r="C1000" s="239"/>
      <c r="D1000" s="239"/>
      <c r="E1000" s="239"/>
      <c r="F1000" s="239"/>
      <c r="G1000" s="239"/>
      <c r="H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T1000" s="239"/>
      <c r="U1000" s="239"/>
      <c r="V1000" s="239"/>
      <c r="W1000" s="239"/>
      <c r="X1000" s="239"/>
      <c r="Y1000" s="239"/>
      <c r="Z1000" s="239"/>
    </row>
  </sheetData>
  <mergeCells count="27">
    <mergeCell ref="H11:J12"/>
    <mergeCell ref="A34:D34"/>
    <mergeCell ref="A36:E36"/>
    <mergeCell ref="A40:E40"/>
    <mergeCell ref="A41:D41"/>
    <mergeCell ref="A18:D18"/>
    <mergeCell ref="A21:E21"/>
    <mergeCell ref="A23:D23"/>
    <mergeCell ref="A30:D30"/>
    <mergeCell ref="A31:D31"/>
    <mergeCell ref="A32:D32"/>
    <mergeCell ref="A33:D33"/>
    <mergeCell ref="A1:E2"/>
    <mergeCell ref="A4:E4"/>
    <mergeCell ref="A5:E5"/>
    <mergeCell ref="A7:A8"/>
    <mergeCell ref="B7:D7"/>
    <mergeCell ref="E7:E8"/>
    <mergeCell ref="T2:V3"/>
    <mergeCell ref="W2:Y3"/>
    <mergeCell ref="G1:Z1"/>
    <mergeCell ref="G2:G4"/>
    <mergeCell ref="H2:J3"/>
    <mergeCell ref="K2:M3"/>
    <mergeCell ref="N2:P3"/>
    <mergeCell ref="Q2:S3"/>
    <mergeCell ref="Z2:Z4"/>
  </mergeCells>
  <dataValidations count="2">
    <dataValidation type="list" allowBlank="1" showErrorMessage="1" sqref="A4">
      <formula1>$G$5:$G$9</formula1>
    </dataValidation>
    <dataValidation type="list" allowBlank="1" showErrorMessage="1" sqref="A5">
      <formula1>$G$14:$G$16</formula1>
    </dataValidation>
  </dataValidations>
  <pageMargins left="0.98425196850393704" right="0.51181102362204722" top="0.78740157480314965" bottom="0.78740157480314965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998"/>
  <sheetViews>
    <sheetView workbookViewId="0">
      <selection sqref="A1:M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  <col min="15" max="26" width="11.42578125" customWidth="1"/>
  </cols>
  <sheetData>
    <row r="1" spans="1:26" ht="24.75" customHeight="1">
      <c r="A1" s="272" t="s">
        <v>100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101</v>
      </c>
      <c r="K2" s="278"/>
      <c r="L2" s="278"/>
      <c r="M2" s="279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5.25" customHeight="1">
      <c r="A3" s="275" t="s">
        <v>41</v>
      </c>
      <c r="B3" s="273"/>
      <c r="C3" s="273"/>
      <c r="D3" s="274"/>
      <c r="E3" s="276" t="s">
        <v>102</v>
      </c>
      <c r="F3" s="273"/>
      <c r="G3" s="273"/>
      <c r="H3" s="273"/>
      <c r="I3" s="274"/>
      <c r="J3" s="280"/>
      <c r="K3" s="281"/>
      <c r="L3" s="281"/>
      <c r="M3" s="28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  <c r="O6" s="6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  <c r="O8" s="61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 customHeight="1">
      <c r="A9" s="19">
        <v>1</v>
      </c>
      <c r="B9" s="20"/>
      <c r="C9" s="20"/>
      <c r="D9" s="20"/>
      <c r="E9" s="62" t="s">
        <v>103</v>
      </c>
      <c r="F9" s="63"/>
      <c r="G9" s="64"/>
      <c r="H9" s="64"/>
      <c r="I9" s="64"/>
      <c r="J9" s="64"/>
      <c r="K9" s="300"/>
      <c r="L9" s="274"/>
      <c r="M9" s="65"/>
      <c r="N9" s="6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67" t="s">
        <v>60</v>
      </c>
      <c r="B10" s="67" t="s">
        <v>61</v>
      </c>
      <c r="C10" s="68" t="s">
        <v>62</v>
      </c>
      <c r="D10" s="67">
        <v>93568</v>
      </c>
      <c r="E10" s="69" t="str">
        <f>VLOOKUP(D10,INSUMOS!$A$4:$C$5131,2,FALSE)</f>
        <v>ENGENHEIRO SENIOR COM ENCARGOS COMPLEMENTARES</v>
      </c>
      <c r="F10" s="70" t="s">
        <v>63</v>
      </c>
      <c r="G10" s="71"/>
      <c r="H10" s="71"/>
      <c r="I10" s="71"/>
      <c r="J10" s="30">
        <f t="shared" ref="J10:J13" si="0">(I10*H10*G10)/176</f>
        <v>0</v>
      </c>
      <c r="K10" s="301"/>
      <c r="L10" s="274"/>
      <c r="M10" s="72">
        <f t="shared" ref="M10:M13" si="1">K10*J10</f>
        <v>0</v>
      </c>
      <c r="N10" s="6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67" t="s">
        <v>64</v>
      </c>
      <c r="B11" s="67" t="s">
        <v>61</v>
      </c>
      <c r="C11" s="68" t="s">
        <v>62</v>
      </c>
      <c r="D11" s="70">
        <v>93567</v>
      </c>
      <c r="E11" s="69" t="str">
        <f>VLOOKUP(D11,INSUMOS!$A$4:$C$5131,2,FALSE)</f>
        <v>ENGENHEIRO PLENO COM ENCARGOS COMPLEMENTARES</v>
      </c>
      <c r="F11" s="70" t="s">
        <v>63</v>
      </c>
      <c r="G11" s="71"/>
      <c r="H11" s="71"/>
      <c r="I11" s="71"/>
      <c r="J11" s="30">
        <f t="shared" si="0"/>
        <v>0</v>
      </c>
      <c r="K11" s="301"/>
      <c r="L11" s="274"/>
      <c r="M11" s="72">
        <f t="shared" si="1"/>
        <v>0</v>
      </c>
      <c r="N11" s="66"/>
      <c r="O11" s="14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>
      <c r="A12" s="67" t="s">
        <v>65</v>
      </c>
      <c r="B12" s="67" t="s">
        <v>66</v>
      </c>
      <c r="C12" s="68" t="s">
        <v>62</v>
      </c>
      <c r="D12" s="70">
        <v>93561</v>
      </c>
      <c r="E12" s="69" t="str">
        <f>VLOOKUP(D12,INSUMOS!$A$4:$C$5131,2,FALSE)</f>
        <v>DESENHISTA PROJETISTA COM ENCARGOS COMPLEMENTARES</v>
      </c>
      <c r="F12" s="70" t="s">
        <v>63</v>
      </c>
      <c r="G12" s="71"/>
      <c r="H12" s="71"/>
      <c r="I12" s="71"/>
      <c r="J12" s="30">
        <f t="shared" si="0"/>
        <v>0</v>
      </c>
      <c r="K12" s="301"/>
      <c r="L12" s="274"/>
      <c r="M12" s="72">
        <f t="shared" si="1"/>
        <v>0</v>
      </c>
      <c r="N12" s="73"/>
      <c r="O12" s="6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>
      <c r="A13" s="67" t="s">
        <v>67</v>
      </c>
      <c r="B13" s="67" t="s">
        <v>66</v>
      </c>
      <c r="C13" s="68" t="s">
        <v>62</v>
      </c>
      <c r="D13" s="70">
        <v>93560</v>
      </c>
      <c r="E13" s="69" t="str">
        <f>VLOOKUP(D13,INSUMOS!$A$4:$C$5131,2,FALSE)</f>
        <v>DESENHISTA COPISTA COM ENCARGOS COMPLEMENTARES</v>
      </c>
      <c r="F13" s="70" t="s">
        <v>63</v>
      </c>
      <c r="G13" s="71"/>
      <c r="H13" s="71"/>
      <c r="I13" s="71"/>
      <c r="J13" s="30">
        <f t="shared" si="0"/>
        <v>0</v>
      </c>
      <c r="K13" s="301"/>
      <c r="L13" s="274"/>
      <c r="M13" s="72">
        <f t="shared" si="1"/>
        <v>0</v>
      </c>
      <c r="N13" s="73"/>
      <c r="O13" s="6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7" customHeight="1">
      <c r="A14" s="19">
        <v>2</v>
      </c>
      <c r="B14" s="20"/>
      <c r="C14" s="20"/>
      <c r="D14" s="20"/>
      <c r="E14" s="62" t="s">
        <v>104</v>
      </c>
      <c r="F14" s="63"/>
      <c r="G14" s="74"/>
      <c r="H14" s="74"/>
      <c r="I14" s="74"/>
      <c r="J14" s="75"/>
      <c r="K14" s="300"/>
      <c r="L14" s="274"/>
      <c r="M14" s="64"/>
      <c r="N14" s="66"/>
      <c r="O14" s="6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67" t="s">
        <v>105</v>
      </c>
      <c r="B15" s="67" t="s">
        <v>61</v>
      </c>
      <c r="C15" s="68" t="s">
        <v>62</v>
      </c>
      <c r="D15" s="70">
        <v>93568</v>
      </c>
      <c r="E15" s="69" t="str">
        <f>VLOOKUP(D15,INSUMOS!$A$4:$C$5131,2,FALSE)</f>
        <v>ENGENHEIRO SENIOR COM ENCARGOS COMPLEMENTARES</v>
      </c>
      <c r="F15" s="70" t="s">
        <v>63</v>
      </c>
      <c r="G15" s="71"/>
      <c r="H15" s="71"/>
      <c r="I15" s="71"/>
      <c r="J15" s="30">
        <f t="shared" ref="J15:J18" si="2">(I15*H15*G15)/176</f>
        <v>0</v>
      </c>
      <c r="K15" s="301"/>
      <c r="L15" s="274"/>
      <c r="M15" s="72">
        <f t="shared" ref="M15:M18" si="3">K15*J15</f>
        <v>0</v>
      </c>
      <c r="N15" s="73"/>
      <c r="O15" s="6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customHeight="1">
      <c r="A16" s="76" t="s">
        <v>106</v>
      </c>
      <c r="B16" s="76" t="s">
        <v>61</v>
      </c>
      <c r="C16" s="77" t="s">
        <v>62</v>
      </c>
      <c r="D16" s="78">
        <v>93567</v>
      </c>
      <c r="E16" s="69" t="str">
        <f>VLOOKUP(D16,INSUMOS!$A$4:$C$5131,2,FALSE)</f>
        <v>ENGENHEIRO PLENO COM ENCARGOS COMPLEMENTARES</v>
      </c>
      <c r="F16" s="70" t="s">
        <v>63</v>
      </c>
      <c r="G16" s="71"/>
      <c r="H16" s="71"/>
      <c r="I16" s="71"/>
      <c r="J16" s="30">
        <f t="shared" si="2"/>
        <v>0</v>
      </c>
      <c r="K16" s="301"/>
      <c r="L16" s="274"/>
      <c r="M16" s="72">
        <f t="shared" si="3"/>
        <v>0</v>
      </c>
      <c r="N16" s="66"/>
      <c r="O16" s="6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67" t="s">
        <v>107</v>
      </c>
      <c r="B17" s="67" t="s">
        <v>61</v>
      </c>
      <c r="C17" s="68" t="s">
        <v>62</v>
      </c>
      <c r="D17" s="70">
        <v>93565</v>
      </c>
      <c r="E17" s="69" t="str">
        <f>VLOOKUP(D17,INSUMOS!$A$4:$C$5131,2,FALSE)</f>
        <v>ENGENHEIRO JUNIOR COM ENCARGOS COMPLEMENTARES</v>
      </c>
      <c r="F17" s="70" t="s">
        <v>63</v>
      </c>
      <c r="G17" s="71"/>
      <c r="H17" s="71"/>
      <c r="I17" s="71"/>
      <c r="J17" s="30">
        <f t="shared" si="2"/>
        <v>0</v>
      </c>
      <c r="K17" s="301"/>
      <c r="L17" s="274"/>
      <c r="M17" s="72">
        <f t="shared" si="3"/>
        <v>0</v>
      </c>
      <c r="N17" s="73"/>
      <c r="O17" s="6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customHeight="1">
      <c r="A18" s="76" t="s">
        <v>108</v>
      </c>
      <c r="B18" s="76" t="s">
        <v>66</v>
      </c>
      <c r="C18" s="77" t="s">
        <v>62</v>
      </c>
      <c r="D18" s="78">
        <v>93561</v>
      </c>
      <c r="E18" s="69" t="str">
        <f>VLOOKUP(D18,INSUMOS!$A$4:$C$5131,2,FALSE)</f>
        <v>DESENHISTA PROJETISTA COM ENCARGOS COMPLEMENTARES</v>
      </c>
      <c r="F18" s="70" t="s">
        <v>63</v>
      </c>
      <c r="G18" s="71"/>
      <c r="H18" s="71"/>
      <c r="I18" s="71"/>
      <c r="J18" s="30">
        <f t="shared" si="2"/>
        <v>0</v>
      </c>
      <c r="K18" s="301"/>
      <c r="L18" s="274"/>
      <c r="M18" s="72">
        <f t="shared" si="3"/>
        <v>0</v>
      </c>
      <c r="N18" s="6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2.5" customHeight="1">
      <c r="A19" s="19">
        <v>3</v>
      </c>
      <c r="B19" s="20"/>
      <c r="C19" s="20"/>
      <c r="D19" s="20"/>
      <c r="E19" s="62" t="s">
        <v>109</v>
      </c>
      <c r="F19" s="63"/>
      <c r="G19" s="74"/>
      <c r="H19" s="74"/>
      <c r="I19" s="74"/>
      <c r="J19" s="75"/>
      <c r="K19" s="300"/>
      <c r="L19" s="274"/>
      <c r="M19" s="64"/>
      <c r="N19" s="66"/>
      <c r="O19" s="6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67" t="s">
        <v>69</v>
      </c>
      <c r="B20" s="67" t="s">
        <v>61</v>
      </c>
      <c r="C20" s="68" t="s">
        <v>62</v>
      </c>
      <c r="D20" s="70">
        <v>93568</v>
      </c>
      <c r="E20" s="69" t="str">
        <f>VLOOKUP(D20,INSUMOS!$A$4:$C$5131,2,FALSE)</f>
        <v>ENGENHEIRO SENIOR COM ENCARGOS COMPLEMENTARES</v>
      </c>
      <c r="F20" s="70" t="s">
        <v>63</v>
      </c>
      <c r="G20" s="71"/>
      <c r="H20" s="71"/>
      <c r="I20" s="71"/>
      <c r="J20" s="30">
        <f t="shared" ref="J20:J23" si="4">(I20*H20*G20)/176</f>
        <v>0</v>
      </c>
      <c r="K20" s="301"/>
      <c r="L20" s="274"/>
      <c r="M20" s="72">
        <f t="shared" ref="M20:M23" si="5">K20*J20</f>
        <v>0</v>
      </c>
      <c r="N20" s="73"/>
      <c r="O20" s="6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76" t="s">
        <v>110</v>
      </c>
      <c r="B21" s="76" t="s">
        <v>61</v>
      </c>
      <c r="C21" s="77" t="s">
        <v>62</v>
      </c>
      <c r="D21" s="78">
        <v>93567</v>
      </c>
      <c r="E21" s="69" t="str">
        <f>VLOOKUP(D21,INSUMOS!$A$4:$C$5131,2,FALSE)</f>
        <v>ENGENHEIRO PLENO COM ENCARGOS COMPLEMENTARES</v>
      </c>
      <c r="F21" s="70" t="s">
        <v>63</v>
      </c>
      <c r="G21" s="71"/>
      <c r="H21" s="71"/>
      <c r="I21" s="71"/>
      <c r="J21" s="30">
        <f t="shared" si="4"/>
        <v>0</v>
      </c>
      <c r="K21" s="301"/>
      <c r="L21" s="274"/>
      <c r="M21" s="72">
        <f t="shared" si="5"/>
        <v>0</v>
      </c>
      <c r="N21" s="66"/>
      <c r="O21" s="6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67" t="s">
        <v>111</v>
      </c>
      <c r="B22" s="67" t="s">
        <v>61</v>
      </c>
      <c r="C22" s="68" t="s">
        <v>62</v>
      </c>
      <c r="D22" s="70">
        <v>93565</v>
      </c>
      <c r="E22" s="69" t="str">
        <f>VLOOKUP(D22,INSUMOS!$A$4:$C$5131,2,FALSE)</f>
        <v>ENGENHEIRO JUNIOR COM ENCARGOS COMPLEMENTARES</v>
      </c>
      <c r="F22" s="70" t="s">
        <v>63</v>
      </c>
      <c r="G22" s="71"/>
      <c r="H22" s="71"/>
      <c r="I22" s="71"/>
      <c r="J22" s="30">
        <f t="shared" si="4"/>
        <v>0</v>
      </c>
      <c r="K22" s="301"/>
      <c r="L22" s="274"/>
      <c r="M22" s="72">
        <f t="shared" si="5"/>
        <v>0</v>
      </c>
      <c r="N22" s="73"/>
      <c r="O22" s="6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 customHeight="1">
      <c r="A23" s="76" t="s">
        <v>112</v>
      </c>
      <c r="B23" s="76" t="s">
        <v>66</v>
      </c>
      <c r="C23" s="77" t="s">
        <v>62</v>
      </c>
      <c r="D23" s="78">
        <v>93561</v>
      </c>
      <c r="E23" s="69" t="str">
        <f>VLOOKUP(D23,INSUMOS!$A$4:$C$5131,2,FALSE)</f>
        <v>DESENHISTA PROJETISTA COM ENCARGOS COMPLEMENTARES</v>
      </c>
      <c r="F23" s="70" t="s">
        <v>63</v>
      </c>
      <c r="G23" s="71"/>
      <c r="H23" s="71"/>
      <c r="I23" s="71"/>
      <c r="J23" s="30">
        <f t="shared" si="4"/>
        <v>0</v>
      </c>
      <c r="K23" s="301"/>
      <c r="L23" s="274"/>
      <c r="M23" s="72">
        <f t="shared" si="5"/>
        <v>0</v>
      </c>
      <c r="N23" s="6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2.5" customHeight="1">
      <c r="A24" s="19">
        <v>4</v>
      </c>
      <c r="B24" s="20"/>
      <c r="C24" s="20"/>
      <c r="D24" s="20"/>
      <c r="E24" s="62" t="s">
        <v>113</v>
      </c>
      <c r="F24" s="63"/>
      <c r="G24" s="74"/>
      <c r="H24" s="74"/>
      <c r="I24" s="74"/>
      <c r="J24" s="75"/>
      <c r="K24" s="300"/>
      <c r="L24" s="274"/>
      <c r="M24" s="64"/>
      <c r="N24" s="66"/>
      <c r="O24" s="6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67" t="s">
        <v>71</v>
      </c>
      <c r="B25" s="67" t="s">
        <v>61</v>
      </c>
      <c r="C25" s="68" t="s">
        <v>62</v>
      </c>
      <c r="D25" s="70">
        <v>93568</v>
      </c>
      <c r="E25" s="69" t="str">
        <f>VLOOKUP(D25,INSUMOS!$A$4:$C$5131,2,FALSE)</f>
        <v>ENGENHEIRO SENIOR COM ENCARGOS COMPLEMENTARES</v>
      </c>
      <c r="F25" s="70" t="s">
        <v>63</v>
      </c>
      <c r="G25" s="71"/>
      <c r="H25" s="71"/>
      <c r="I25" s="71"/>
      <c r="J25" s="30">
        <f t="shared" ref="J25:J28" si="6">(I25*H25*G25)/176</f>
        <v>0</v>
      </c>
      <c r="K25" s="301"/>
      <c r="L25" s="274"/>
      <c r="M25" s="72">
        <f t="shared" ref="M25:M28" si="7">K25*J25</f>
        <v>0</v>
      </c>
      <c r="N25" s="73"/>
      <c r="O25" s="6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 customHeight="1">
      <c r="A26" s="76" t="s">
        <v>72</v>
      </c>
      <c r="B26" s="76" t="s">
        <v>61</v>
      </c>
      <c r="C26" s="77" t="s">
        <v>62</v>
      </c>
      <c r="D26" s="78">
        <v>93567</v>
      </c>
      <c r="E26" s="69" t="str">
        <f>VLOOKUP(D26,INSUMOS!$A$4:$C$5131,2,FALSE)</f>
        <v>ENGENHEIRO PLENO COM ENCARGOS COMPLEMENTARES</v>
      </c>
      <c r="F26" s="70" t="s">
        <v>63</v>
      </c>
      <c r="G26" s="71"/>
      <c r="H26" s="71"/>
      <c r="I26" s="71"/>
      <c r="J26" s="30">
        <f t="shared" si="6"/>
        <v>0</v>
      </c>
      <c r="K26" s="301"/>
      <c r="L26" s="274"/>
      <c r="M26" s="72">
        <f t="shared" si="7"/>
        <v>0</v>
      </c>
      <c r="N26" s="66"/>
      <c r="O26" s="6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67" t="s">
        <v>114</v>
      </c>
      <c r="B27" s="67" t="s">
        <v>61</v>
      </c>
      <c r="C27" s="68" t="s">
        <v>62</v>
      </c>
      <c r="D27" s="70">
        <v>93565</v>
      </c>
      <c r="E27" s="69" t="str">
        <f>VLOOKUP(D27,INSUMOS!$A$4:$C$5131,2,FALSE)</f>
        <v>ENGENHEIRO JUNIOR COM ENCARGOS COMPLEMENTARES</v>
      </c>
      <c r="F27" s="70" t="s">
        <v>63</v>
      </c>
      <c r="G27" s="71"/>
      <c r="H27" s="71"/>
      <c r="I27" s="71"/>
      <c r="J27" s="30">
        <f t="shared" si="6"/>
        <v>0</v>
      </c>
      <c r="K27" s="301"/>
      <c r="L27" s="274"/>
      <c r="M27" s="72">
        <f t="shared" si="7"/>
        <v>0</v>
      </c>
      <c r="N27" s="73"/>
      <c r="O27" s="6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customHeight="1">
      <c r="A28" s="76" t="s">
        <v>115</v>
      </c>
      <c r="B28" s="76" t="s">
        <v>66</v>
      </c>
      <c r="C28" s="77" t="s">
        <v>62</v>
      </c>
      <c r="D28" s="78">
        <v>93561</v>
      </c>
      <c r="E28" s="69" t="str">
        <f>VLOOKUP(D28,INSUMOS!$A$4:$C$5131,2,FALSE)</f>
        <v>DESENHISTA PROJETISTA COM ENCARGOS COMPLEMENTARES</v>
      </c>
      <c r="F28" s="70" t="s">
        <v>63</v>
      </c>
      <c r="G28" s="71"/>
      <c r="H28" s="71"/>
      <c r="I28" s="71"/>
      <c r="J28" s="30">
        <f t="shared" si="6"/>
        <v>0</v>
      </c>
      <c r="K28" s="301"/>
      <c r="L28" s="274"/>
      <c r="M28" s="72">
        <f t="shared" si="7"/>
        <v>0</v>
      </c>
      <c r="N28" s="6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>
      <c r="A29" s="19">
        <v>5</v>
      </c>
      <c r="B29" s="20"/>
      <c r="C29" s="20"/>
      <c r="D29" s="20"/>
      <c r="E29" s="62" t="s">
        <v>68</v>
      </c>
      <c r="F29" s="63"/>
      <c r="G29" s="74"/>
      <c r="H29" s="74"/>
      <c r="I29" s="74"/>
      <c r="J29" s="75"/>
      <c r="K29" s="300"/>
      <c r="L29" s="274"/>
      <c r="M29" s="64"/>
      <c r="N29" s="66"/>
      <c r="O29" s="61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76" t="s">
        <v>74</v>
      </c>
      <c r="B30" s="76" t="s">
        <v>61</v>
      </c>
      <c r="C30" s="77" t="s">
        <v>62</v>
      </c>
      <c r="D30" s="78">
        <v>93565</v>
      </c>
      <c r="E30" s="69" t="str">
        <f>VLOOKUP(D30,INSUMOS!$A$4:$C$5131,2,FALSE)</f>
        <v>ENGENHEIRO JUNIOR COM ENCARGOS COMPLEMENTARES</v>
      </c>
      <c r="F30" s="70" t="s">
        <v>63</v>
      </c>
      <c r="G30" s="71"/>
      <c r="H30" s="71"/>
      <c r="I30" s="71"/>
      <c r="J30" s="30">
        <f>(I30*H30*G30)/176</f>
        <v>0</v>
      </c>
      <c r="K30" s="301"/>
      <c r="L30" s="274"/>
      <c r="M30" s="72">
        <f>K30*J30</f>
        <v>0</v>
      </c>
      <c r="N30" s="6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" customHeight="1">
      <c r="A31" s="19">
        <v>6</v>
      </c>
      <c r="B31" s="20"/>
      <c r="C31" s="20"/>
      <c r="D31" s="20"/>
      <c r="E31" s="62" t="s">
        <v>70</v>
      </c>
      <c r="F31" s="63"/>
      <c r="G31" s="74"/>
      <c r="H31" s="74"/>
      <c r="I31" s="74"/>
      <c r="J31" s="75"/>
      <c r="K31" s="300"/>
      <c r="L31" s="274"/>
      <c r="M31" s="64"/>
      <c r="N31" s="66"/>
      <c r="O31" s="6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67" t="s">
        <v>116</v>
      </c>
      <c r="B32" s="67" t="s">
        <v>61</v>
      </c>
      <c r="C32" s="68" t="s">
        <v>62</v>
      </c>
      <c r="D32" s="67">
        <v>93568</v>
      </c>
      <c r="E32" s="69" t="str">
        <f>VLOOKUP(D32,INSUMOS!$A$4:$C$5131,2,FALSE)</f>
        <v>ENGENHEIRO SENIOR COM ENCARGOS COMPLEMENTARES</v>
      </c>
      <c r="F32" s="70" t="s">
        <v>63</v>
      </c>
      <c r="G32" s="71"/>
      <c r="H32" s="71"/>
      <c r="I32" s="71"/>
      <c r="J32" s="30">
        <f t="shared" ref="J32:J33" si="8">(I32*H32*G32)/176</f>
        <v>0</v>
      </c>
      <c r="K32" s="301"/>
      <c r="L32" s="274"/>
      <c r="M32" s="72">
        <f t="shared" ref="M32:M33" si="9">K32*J32</f>
        <v>0</v>
      </c>
      <c r="N32" s="6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76" t="s">
        <v>117</v>
      </c>
      <c r="B33" s="76" t="s">
        <v>61</v>
      </c>
      <c r="C33" s="77" t="s">
        <v>62</v>
      </c>
      <c r="D33" s="78">
        <v>93565</v>
      </c>
      <c r="E33" s="69" t="str">
        <f>VLOOKUP(D33,INSUMOS!$A$4:$C$5131,2,FALSE)</f>
        <v>ENGENHEIRO JUNIOR COM ENCARGOS COMPLEMENTARES</v>
      </c>
      <c r="F33" s="79" t="s">
        <v>63</v>
      </c>
      <c r="G33" s="71"/>
      <c r="H33" s="71"/>
      <c r="I33" s="71"/>
      <c r="J33" s="30">
        <f t="shared" si="8"/>
        <v>0</v>
      </c>
      <c r="K33" s="301"/>
      <c r="L33" s="274"/>
      <c r="M33" s="72">
        <f t="shared" si="9"/>
        <v>0</v>
      </c>
      <c r="N33" s="6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" customHeight="1">
      <c r="A34" s="19">
        <v>7</v>
      </c>
      <c r="B34" s="20"/>
      <c r="C34" s="20"/>
      <c r="D34" s="20"/>
      <c r="E34" s="62" t="s">
        <v>73</v>
      </c>
      <c r="F34" s="63"/>
      <c r="G34" s="74"/>
      <c r="H34" s="74"/>
      <c r="I34" s="74"/>
      <c r="J34" s="75"/>
      <c r="K34" s="300"/>
      <c r="L34" s="274"/>
      <c r="M34" s="64"/>
      <c r="N34" s="66"/>
      <c r="O34" s="6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76" t="s">
        <v>118</v>
      </c>
      <c r="B35" s="76" t="s">
        <v>66</v>
      </c>
      <c r="C35" s="77" t="s">
        <v>62</v>
      </c>
      <c r="D35" s="78">
        <v>93562</v>
      </c>
      <c r="E35" s="80" t="str">
        <f>VLOOKUP(D35,INSUMOS!$A$4:$C$5131,2,FALSE)</f>
        <v>AUXILIAR DE DESENHISTA COM ENCARGOS COMPLEMENTARES</v>
      </c>
      <c r="F35" s="79" t="s">
        <v>63</v>
      </c>
      <c r="G35" s="71"/>
      <c r="H35" s="71"/>
      <c r="I35" s="71"/>
      <c r="J35" s="30">
        <f>(I35*H35*G35)/176</f>
        <v>0</v>
      </c>
      <c r="K35" s="301"/>
      <c r="L35" s="274"/>
      <c r="M35" s="72">
        <f>K35*J35</f>
        <v>0</v>
      </c>
      <c r="N35" s="6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7.5" customHeight="1">
      <c r="A36" s="14"/>
      <c r="B36" s="14"/>
      <c r="C36" s="14"/>
      <c r="D36" s="14"/>
      <c r="E36" s="15"/>
      <c r="F36" s="14"/>
      <c r="G36" s="81"/>
      <c r="H36" s="81"/>
      <c r="I36" s="81"/>
      <c r="J36" s="81"/>
      <c r="K36" s="81"/>
      <c r="L36" s="81"/>
      <c r="M36" s="81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36" t="s">
        <v>75</v>
      </c>
      <c r="B37" s="294" t="s">
        <v>76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4"/>
      <c r="M37" s="37">
        <f>SUM(M38:M39)</f>
        <v>0</v>
      </c>
      <c r="N37" s="14"/>
      <c r="O37" s="60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28" t="s">
        <v>77</v>
      </c>
      <c r="B38" s="295" t="s">
        <v>78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4"/>
      <c r="M38" s="38">
        <f>SUM(M9:M35)</f>
        <v>0</v>
      </c>
      <c r="N38" s="14"/>
      <c r="O38" s="14"/>
      <c r="P38" s="14"/>
      <c r="Q38" s="14"/>
      <c r="R38" s="14"/>
      <c r="S38" s="14"/>
      <c r="T38" s="82"/>
      <c r="U38" s="14"/>
      <c r="V38" s="14"/>
      <c r="W38" s="14"/>
      <c r="X38" s="14"/>
      <c r="Y38" s="14"/>
      <c r="Z38" s="14"/>
    </row>
    <row r="39" spans="1:26" ht="12.75" customHeight="1">
      <c r="A39" s="28" t="s">
        <v>79</v>
      </c>
      <c r="B39" s="295" t="s">
        <v>80</v>
      </c>
      <c r="C39" s="273"/>
      <c r="D39" s="273"/>
      <c r="E39" s="273"/>
      <c r="F39" s="273"/>
      <c r="G39" s="273"/>
      <c r="H39" s="273"/>
      <c r="I39" s="273"/>
      <c r="J39" s="273"/>
      <c r="K39" s="299"/>
      <c r="L39" s="39"/>
      <c r="M39" s="38">
        <f>M38*L39</f>
        <v>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7.5" customHeight="1">
      <c r="A40" s="40"/>
      <c r="B40" s="14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4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36" t="s">
        <v>81</v>
      </c>
      <c r="B41" s="294" t="s">
        <v>82</v>
      </c>
      <c r="C41" s="273"/>
      <c r="D41" s="273"/>
      <c r="E41" s="273"/>
      <c r="F41" s="273"/>
      <c r="G41" s="273"/>
      <c r="H41" s="273"/>
      <c r="I41" s="274"/>
      <c r="J41" s="42" t="s">
        <v>31</v>
      </c>
      <c r="K41" s="42" t="s">
        <v>83</v>
      </c>
      <c r="L41" s="42" t="s">
        <v>84</v>
      </c>
      <c r="M41" s="37">
        <f>SUM(M42,)</f>
        <v>0</v>
      </c>
      <c r="N41" s="14"/>
      <c r="O41" s="60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45" t="s">
        <v>22</v>
      </c>
      <c r="B42" s="276" t="str">
        <f>VLOOKUP(A42,INSUMOS!$A$4:$C$1000,2,FALSE)</f>
        <v>IMPRESSÕES E PLOTAGENS</v>
      </c>
      <c r="C42" s="273"/>
      <c r="D42" s="273"/>
      <c r="E42" s="273"/>
      <c r="F42" s="273"/>
      <c r="G42" s="273"/>
      <c r="H42" s="273"/>
      <c r="I42" s="274"/>
      <c r="J42" s="25" t="str">
        <f>VLOOKUP(A42,INSUMOS!$A$4:$C$1000,3,FALSE)</f>
        <v>UNIDADE</v>
      </c>
      <c r="K42" s="43"/>
      <c r="L42" s="44"/>
      <c r="M42" s="38">
        <f>L42*K42</f>
        <v>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297" t="s">
        <v>85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4"/>
      <c r="M43" s="37">
        <f>SUM(M37,M41)</f>
        <v>0</v>
      </c>
      <c r="N43" s="14"/>
      <c r="O43" s="6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7.5" customHeight="1">
      <c r="A44" s="40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41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36" t="s">
        <v>86</v>
      </c>
      <c r="B45" s="294" t="s">
        <v>87</v>
      </c>
      <c r="C45" s="273"/>
      <c r="D45" s="273"/>
      <c r="E45" s="273"/>
      <c r="F45" s="273"/>
      <c r="G45" s="273"/>
      <c r="H45" s="273"/>
      <c r="I45" s="273"/>
      <c r="J45" s="273"/>
      <c r="K45" s="274"/>
      <c r="L45" s="46"/>
      <c r="M45" s="37">
        <f>M38*L45</f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36" t="s">
        <v>88</v>
      </c>
      <c r="B46" s="298" t="s">
        <v>89</v>
      </c>
      <c r="C46" s="273"/>
      <c r="D46" s="273"/>
      <c r="E46" s="273"/>
      <c r="F46" s="273"/>
      <c r="G46" s="273"/>
      <c r="H46" s="273"/>
      <c r="I46" s="273"/>
      <c r="J46" s="273"/>
      <c r="K46" s="274"/>
      <c r="L46" s="46"/>
      <c r="M46" s="37">
        <f>SUM(M37,M41,M45)*L46</f>
        <v>0</v>
      </c>
      <c r="N46" s="14"/>
      <c r="O46" s="8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36" t="s">
        <v>90</v>
      </c>
      <c r="B47" s="298" t="s">
        <v>91</v>
      </c>
      <c r="C47" s="273"/>
      <c r="D47" s="273"/>
      <c r="E47" s="273"/>
      <c r="F47" s="273"/>
      <c r="G47" s="273"/>
      <c r="H47" s="273"/>
      <c r="I47" s="273"/>
      <c r="J47" s="273"/>
      <c r="K47" s="274"/>
      <c r="L47" s="47">
        <f>SUM(L48:L50)</f>
        <v>0</v>
      </c>
      <c r="M47" s="37">
        <f>SUM(M48,M49,M50)</f>
        <v>0</v>
      </c>
      <c r="N47" s="14"/>
      <c r="O47" s="60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28" t="s">
        <v>92</v>
      </c>
      <c r="B48" s="296" t="s">
        <v>93</v>
      </c>
      <c r="C48" s="273"/>
      <c r="D48" s="273"/>
      <c r="E48" s="273"/>
      <c r="F48" s="273"/>
      <c r="G48" s="273"/>
      <c r="H48" s="273"/>
      <c r="I48" s="273"/>
      <c r="J48" s="273"/>
      <c r="K48" s="299"/>
      <c r="L48" s="39"/>
      <c r="M48" s="38">
        <f>(($M$43+$M$45+$M$46)/(1-L47))*L48</f>
        <v>0</v>
      </c>
      <c r="N48" s="14"/>
      <c r="O48" s="49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28" t="s">
        <v>94</v>
      </c>
      <c r="B49" s="296" t="s">
        <v>95</v>
      </c>
      <c r="C49" s="273"/>
      <c r="D49" s="273"/>
      <c r="E49" s="273"/>
      <c r="F49" s="273"/>
      <c r="G49" s="273"/>
      <c r="H49" s="273"/>
      <c r="I49" s="273"/>
      <c r="J49" s="273"/>
      <c r="K49" s="299"/>
      <c r="L49" s="39"/>
      <c r="M49" s="38">
        <f>(($M$43+$M$45+$M$46)/(1-L47))*L49</f>
        <v>0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28" t="s">
        <v>96</v>
      </c>
      <c r="B50" s="296" t="s">
        <v>97</v>
      </c>
      <c r="C50" s="273"/>
      <c r="D50" s="273"/>
      <c r="E50" s="273"/>
      <c r="F50" s="273"/>
      <c r="G50" s="273"/>
      <c r="H50" s="273"/>
      <c r="I50" s="273"/>
      <c r="J50" s="273"/>
      <c r="K50" s="299"/>
      <c r="L50" s="39"/>
      <c r="M50" s="38">
        <f>(($M$43+$M$45+$M$46)/(1-L47))*L50</f>
        <v>0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297" t="s">
        <v>98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4"/>
      <c r="M51" s="48">
        <f>SUM(M45,M46,M47)</f>
        <v>0</v>
      </c>
      <c r="N51" s="49"/>
      <c r="O51" s="60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7.5" customHeight="1">
      <c r="A52" s="50"/>
      <c r="B52" s="51"/>
      <c r="C52" s="51"/>
      <c r="D52" s="51"/>
      <c r="E52" s="52"/>
      <c r="F52" s="51"/>
      <c r="G52" s="51"/>
      <c r="H52" s="51"/>
      <c r="I52" s="51"/>
      <c r="J52" s="51"/>
      <c r="K52" s="51"/>
      <c r="L52" s="51"/>
      <c r="M52" s="5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297" t="s">
        <v>99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4"/>
      <c r="M53" s="37">
        <f>TRUNC(M43+M51,2)</f>
        <v>0</v>
      </c>
      <c r="N53" s="14"/>
      <c r="O53" s="8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54"/>
      <c r="B54" s="54"/>
      <c r="C54" s="55"/>
      <c r="D54" s="54"/>
      <c r="E54" s="56"/>
      <c r="F54" s="32"/>
      <c r="G54" s="57"/>
      <c r="H54" s="57"/>
      <c r="I54" s="57"/>
      <c r="J54" s="58"/>
      <c r="K54" s="14"/>
      <c r="L54" s="14"/>
      <c r="M54" s="59"/>
      <c r="N54" s="14"/>
      <c r="O54" s="32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54"/>
      <c r="B55" s="54"/>
      <c r="C55" s="55"/>
      <c r="D55" s="54"/>
      <c r="E55" s="56"/>
      <c r="F55" s="32"/>
      <c r="G55" s="57"/>
      <c r="H55" s="57"/>
      <c r="I55" s="57"/>
      <c r="J55" s="58"/>
      <c r="K55" s="14"/>
      <c r="L55" s="14"/>
      <c r="M55" s="59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54"/>
      <c r="B56" s="54"/>
      <c r="C56" s="55"/>
      <c r="D56" s="54"/>
      <c r="E56" s="56"/>
      <c r="F56" s="32"/>
      <c r="G56" s="57"/>
      <c r="H56" s="57"/>
      <c r="I56" s="57"/>
      <c r="J56" s="58"/>
      <c r="K56" s="14"/>
      <c r="L56" s="14"/>
      <c r="M56" s="59"/>
      <c r="N56" s="14"/>
      <c r="O56" s="14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54"/>
      <c r="B57" s="54"/>
      <c r="C57" s="55"/>
      <c r="D57" s="54"/>
      <c r="E57" s="56"/>
      <c r="F57" s="32"/>
      <c r="G57" s="57"/>
      <c r="H57" s="57"/>
      <c r="I57" s="57"/>
      <c r="J57" s="58"/>
      <c r="K57" s="14"/>
      <c r="L57" s="14"/>
      <c r="M57" s="14"/>
      <c r="N57" s="14"/>
      <c r="O57" s="14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54"/>
      <c r="B58" s="54"/>
      <c r="C58" s="55"/>
      <c r="D58" s="54"/>
      <c r="E58" s="56"/>
      <c r="F58" s="32"/>
      <c r="G58" s="57"/>
      <c r="H58" s="57"/>
      <c r="I58" s="57"/>
      <c r="J58" s="58"/>
      <c r="K58" s="14"/>
      <c r="L58" s="14"/>
      <c r="M58" s="14"/>
      <c r="N58" s="14"/>
      <c r="O58" s="14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54"/>
      <c r="B59" s="54"/>
      <c r="C59" s="55"/>
      <c r="D59" s="54"/>
      <c r="E59" s="56"/>
      <c r="F59" s="32"/>
      <c r="G59" s="57"/>
      <c r="H59" s="57"/>
      <c r="I59" s="57"/>
      <c r="J59" s="58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85"/>
      <c r="B60" s="85"/>
      <c r="C60" s="85"/>
      <c r="D60" s="85"/>
      <c r="E60" s="56"/>
      <c r="F60" s="85"/>
      <c r="G60" s="86"/>
      <c r="H60" s="86"/>
      <c r="I60" s="86"/>
      <c r="J60" s="87"/>
      <c r="K60" s="14"/>
      <c r="L60" s="14"/>
      <c r="M60" s="14"/>
      <c r="N60" s="14"/>
      <c r="O60" s="32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14"/>
      <c r="L62" s="14"/>
      <c r="M62" s="14"/>
      <c r="N62" s="85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14"/>
      <c r="L63" s="14"/>
      <c r="M63" s="14"/>
      <c r="N63" s="85"/>
      <c r="O63" s="54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85"/>
      <c r="O64" s="5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85"/>
      <c r="O65" s="54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85"/>
      <c r="O66" s="85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85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32"/>
      <c r="O68" s="14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7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7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85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8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8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8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</sheetData>
  <mergeCells count="57">
    <mergeCell ref="B41:I41"/>
    <mergeCell ref="B42:I42"/>
    <mergeCell ref="K34:L34"/>
    <mergeCell ref="K35:L35"/>
    <mergeCell ref="B37:L37"/>
    <mergeCell ref="B38:L38"/>
    <mergeCell ref="B39:K39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  <mergeCell ref="A51:L51"/>
    <mergeCell ref="A53:L53"/>
    <mergeCell ref="A43:L43"/>
    <mergeCell ref="B45:K45"/>
    <mergeCell ref="B46:K46"/>
    <mergeCell ref="B47:K47"/>
    <mergeCell ref="B48:K48"/>
    <mergeCell ref="B49:K49"/>
    <mergeCell ref="B50:K50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98"/>
  <sheetViews>
    <sheetView workbookViewId="0">
      <selection sqref="A1:M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  <col min="15" max="15" width="11.42578125" customWidth="1"/>
  </cols>
  <sheetData>
    <row r="1" spans="1:15" ht="24.75" customHeight="1">
      <c r="A1" s="272" t="s">
        <v>119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  <c r="O1" s="14"/>
    </row>
    <row r="2" spans="1:15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120</v>
      </c>
      <c r="K2" s="278"/>
      <c r="L2" s="278"/>
      <c r="M2" s="279"/>
      <c r="N2" s="14"/>
      <c r="O2" s="14"/>
    </row>
    <row r="3" spans="1:15" ht="33.75" customHeight="1">
      <c r="A3" s="275" t="s">
        <v>41</v>
      </c>
      <c r="B3" s="273"/>
      <c r="C3" s="273"/>
      <c r="D3" s="274"/>
      <c r="E3" s="276" t="s">
        <v>121</v>
      </c>
      <c r="F3" s="273"/>
      <c r="G3" s="273"/>
      <c r="H3" s="273"/>
      <c r="I3" s="274"/>
      <c r="J3" s="280"/>
      <c r="K3" s="281"/>
      <c r="L3" s="281"/>
      <c r="M3" s="282"/>
      <c r="N3" s="14"/>
      <c r="O3" s="14"/>
    </row>
    <row r="4" spans="1:15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  <c r="O4" s="14"/>
    </row>
    <row r="5" spans="1:15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  <c r="O6" s="60"/>
    </row>
    <row r="7" spans="1:15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6"/>
      <c r="N7" s="14"/>
      <c r="O7" s="14"/>
    </row>
    <row r="8" spans="1:15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  <c r="O8" s="61"/>
    </row>
    <row r="9" spans="1:15" ht="27" customHeight="1">
      <c r="A9" s="19">
        <v>1</v>
      </c>
      <c r="B9" s="20"/>
      <c r="C9" s="20"/>
      <c r="D9" s="20"/>
      <c r="E9" s="21" t="s">
        <v>122</v>
      </c>
      <c r="F9" s="22"/>
      <c r="G9" s="23"/>
      <c r="H9" s="23"/>
      <c r="I9" s="23"/>
      <c r="J9" s="23"/>
      <c r="K9" s="292"/>
      <c r="L9" s="274"/>
      <c r="M9" s="24"/>
      <c r="N9" s="14"/>
      <c r="O9" s="14"/>
    </row>
    <row r="10" spans="1:15" ht="12.75" customHeight="1">
      <c r="A10" s="89" t="s">
        <v>60</v>
      </c>
      <c r="B10" s="89" t="s">
        <v>61</v>
      </c>
      <c r="C10" s="90" t="s">
        <v>62</v>
      </c>
      <c r="D10" s="89">
        <v>93568</v>
      </c>
      <c r="E10" s="27" t="str">
        <f>VLOOKUP(D10,INSUMOS!$A$4:$C$5131,2,FALSE)</f>
        <v>ENGENHEIRO SENIOR COM ENCARGOS COMPLEMENTARES</v>
      </c>
      <c r="F10" s="28" t="s">
        <v>63</v>
      </c>
      <c r="G10" s="29"/>
      <c r="H10" s="29"/>
      <c r="I10" s="29"/>
      <c r="J10" s="30">
        <f t="shared" ref="J10:J13" si="0">(I10*H10*G10)/176</f>
        <v>0</v>
      </c>
      <c r="K10" s="293"/>
      <c r="L10" s="274"/>
      <c r="M10" s="31">
        <f t="shared" ref="M10:M13" si="1">K10*J10</f>
        <v>0</v>
      </c>
      <c r="N10" s="14"/>
      <c r="O10" s="14"/>
    </row>
    <row r="11" spans="1:15" ht="12.75" customHeight="1">
      <c r="A11" s="89" t="s">
        <v>64</v>
      </c>
      <c r="B11" s="89" t="s">
        <v>61</v>
      </c>
      <c r="C11" s="90" t="s">
        <v>62</v>
      </c>
      <c r="D11" s="91">
        <v>93567</v>
      </c>
      <c r="E11" s="27" t="str">
        <f>VLOOKUP(D11,INSUMOS!$A$4:$C$5131,2,FALSE)</f>
        <v>ENGENHEIRO PLENO COM ENCARGOS COMPLEMENTARES</v>
      </c>
      <c r="F11" s="28" t="s">
        <v>63</v>
      </c>
      <c r="G11" s="29"/>
      <c r="H11" s="29"/>
      <c r="I11" s="29"/>
      <c r="J11" s="30">
        <f t="shared" si="0"/>
        <v>0</v>
      </c>
      <c r="K11" s="293"/>
      <c r="L11" s="274"/>
      <c r="M11" s="31">
        <f t="shared" si="1"/>
        <v>0</v>
      </c>
      <c r="N11" s="14"/>
      <c r="O11" s="14"/>
    </row>
    <row r="12" spans="1:15" ht="12.75" customHeight="1">
      <c r="A12" s="89" t="s">
        <v>65</v>
      </c>
      <c r="B12" s="89" t="s">
        <v>66</v>
      </c>
      <c r="C12" s="90" t="s">
        <v>62</v>
      </c>
      <c r="D12" s="91">
        <v>93561</v>
      </c>
      <c r="E12" s="27" t="str">
        <f>VLOOKUP(D12,INSUMOS!$A$4:$C$5131,2,FALSE)</f>
        <v>DESENHISTA PROJETISTA COM ENCARGOS COMPLEMENTARES</v>
      </c>
      <c r="F12" s="28" t="s">
        <v>63</v>
      </c>
      <c r="G12" s="29"/>
      <c r="H12" s="29"/>
      <c r="I12" s="29"/>
      <c r="J12" s="30">
        <f t="shared" si="0"/>
        <v>0</v>
      </c>
      <c r="K12" s="293"/>
      <c r="L12" s="274"/>
      <c r="M12" s="31">
        <f t="shared" si="1"/>
        <v>0</v>
      </c>
      <c r="N12" s="32"/>
      <c r="O12" s="61"/>
    </row>
    <row r="13" spans="1:15" ht="12.75" customHeight="1">
      <c r="A13" s="89" t="s">
        <v>67</v>
      </c>
      <c r="B13" s="89" t="s">
        <v>66</v>
      </c>
      <c r="C13" s="90" t="s">
        <v>62</v>
      </c>
      <c r="D13" s="91">
        <v>93560</v>
      </c>
      <c r="E13" s="27" t="str">
        <f>VLOOKUP(D13,INSUMOS!$A$4:$C$5131,2,FALSE)</f>
        <v>DESENHISTA COPISTA COM ENCARGOS COMPLEMENTARES</v>
      </c>
      <c r="F13" s="28" t="s">
        <v>63</v>
      </c>
      <c r="G13" s="29"/>
      <c r="H13" s="29"/>
      <c r="I13" s="29"/>
      <c r="J13" s="30">
        <f t="shared" si="0"/>
        <v>0</v>
      </c>
      <c r="K13" s="293"/>
      <c r="L13" s="274"/>
      <c r="M13" s="31">
        <f t="shared" si="1"/>
        <v>0</v>
      </c>
      <c r="N13" s="32"/>
      <c r="O13" s="61"/>
    </row>
    <row r="14" spans="1:15" ht="22.5" customHeight="1">
      <c r="A14" s="19">
        <v>2</v>
      </c>
      <c r="B14" s="20"/>
      <c r="C14" s="20"/>
      <c r="D14" s="20"/>
      <c r="E14" s="21" t="s">
        <v>123</v>
      </c>
      <c r="F14" s="92"/>
      <c r="G14" s="64"/>
      <c r="H14" s="64"/>
      <c r="I14" s="64"/>
      <c r="J14" s="75"/>
      <c r="K14" s="300"/>
      <c r="L14" s="274"/>
      <c r="M14" s="64"/>
      <c r="N14" s="14"/>
      <c r="O14" s="61"/>
    </row>
    <row r="15" spans="1:15" ht="12.75" customHeight="1">
      <c r="A15" s="67" t="s">
        <v>105</v>
      </c>
      <c r="B15" s="67" t="s">
        <v>61</v>
      </c>
      <c r="C15" s="68" t="s">
        <v>62</v>
      </c>
      <c r="D15" s="70">
        <v>93568</v>
      </c>
      <c r="E15" s="80" t="str">
        <f>VLOOKUP(D15,INSUMOS!$A$4:$C$5131,2,FALSE)</f>
        <v>ENGENHEIRO SENIOR COM ENCARGOS COMPLEMENTARES</v>
      </c>
      <c r="F15" s="78" t="s">
        <v>63</v>
      </c>
      <c r="G15" s="29"/>
      <c r="H15" s="29"/>
      <c r="I15" s="29"/>
      <c r="J15" s="30">
        <f t="shared" ref="J15:J18" si="2">(I15*H15*G15)/176</f>
        <v>0</v>
      </c>
      <c r="K15" s="293"/>
      <c r="L15" s="274"/>
      <c r="M15" s="72">
        <f t="shared" ref="M15:M18" si="3">K15*J15</f>
        <v>0</v>
      </c>
      <c r="N15" s="32"/>
      <c r="O15" s="61"/>
    </row>
    <row r="16" spans="1:15" ht="12.75" customHeight="1">
      <c r="A16" s="76" t="s">
        <v>106</v>
      </c>
      <c r="B16" s="76" t="s">
        <v>61</v>
      </c>
      <c r="C16" s="77" t="s">
        <v>62</v>
      </c>
      <c r="D16" s="78">
        <v>93567</v>
      </c>
      <c r="E16" s="80" t="str">
        <f>VLOOKUP(D16,INSUMOS!$A$4:$C$5131,2,FALSE)</f>
        <v>ENGENHEIRO PLENO COM ENCARGOS COMPLEMENTARES</v>
      </c>
      <c r="F16" s="78" t="s">
        <v>63</v>
      </c>
      <c r="G16" s="29"/>
      <c r="H16" s="29"/>
      <c r="I16" s="29"/>
      <c r="J16" s="30">
        <f t="shared" si="2"/>
        <v>0</v>
      </c>
      <c r="K16" s="293"/>
      <c r="L16" s="274"/>
      <c r="M16" s="72">
        <f t="shared" si="3"/>
        <v>0</v>
      </c>
      <c r="N16" s="14"/>
      <c r="O16" s="61"/>
    </row>
    <row r="17" spans="1:15" ht="12.75" customHeight="1">
      <c r="A17" s="67" t="s">
        <v>107</v>
      </c>
      <c r="B17" s="67" t="s">
        <v>61</v>
      </c>
      <c r="C17" s="68" t="s">
        <v>62</v>
      </c>
      <c r="D17" s="70">
        <v>93565</v>
      </c>
      <c r="E17" s="80" t="str">
        <f>VLOOKUP(D17,INSUMOS!$A$4:$C$5131,2,FALSE)</f>
        <v>ENGENHEIRO JUNIOR COM ENCARGOS COMPLEMENTARES</v>
      </c>
      <c r="F17" s="78" t="s">
        <v>63</v>
      </c>
      <c r="G17" s="29"/>
      <c r="H17" s="29"/>
      <c r="I17" s="29"/>
      <c r="J17" s="30">
        <f t="shared" si="2"/>
        <v>0</v>
      </c>
      <c r="K17" s="293"/>
      <c r="L17" s="274"/>
      <c r="M17" s="72">
        <f t="shared" si="3"/>
        <v>0</v>
      </c>
      <c r="N17" s="32"/>
      <c r="O17" s="61"/>
    </row>
    <row r="18" spans="1:15" ht="12.75" customHeight="1">
      <c r="A18" s="76" t="s">
        <v>108</v>
      </c>
      <c r="B18" s="76" t="s">
        <v>66</v>
      </c>
      <c r="C18" s="77" t="s">
        <v>62</v>
      </c>
      <c r="D18" s="78">
        <v>93561</v>
      </c>
      <c r="E18" s="80" t="str">
        <f>VLOOKUP(D18,INSUMOS!$A$4:$C$5131,2,FALSE)</f>
        <v>DESENHISTA PROJETISTA COM ENCARGOS COMPLEMENTARES</v>
      </c>
      <c r="F18" s="78" t="s">
        <v>63</v>
      </c>
      <c r="G18" s="29"/>
      <c r="H18" s="29"/>
      <c r="I18" s="29"/>
      <c r="J18" s="30">
        <f t="shared" si="2"/>
        <v>0</v>
      </c>
      <c r="K18" s="293"/>
      <c r="L18" s="274"/>
      <c r="M18" s="72">
        <f t="shared" si="3"/>
        <v>0</v>
      </c>
      <c r="N18" s="14"/>
      <c r="O18" s="14"/>
    </row>
    <row r="19" spans="1:15" ht="15" customHeight="1">
      <c r="A19" s="19">
        <v>3</v>
      </c>
      <c r="B19" s="20"/>
      <c r="C19" s="20"/>
      <c r="D19" s="20"/>
      <c r="E19" s="21" t="s">
        <v>68</v>
      </c>
      <c r="F19" s="92"/>
      <c r="G19" s="64"/>
      <c r="H19" s="64"/>
      <c r="I19" s="64"/>
      <c r="J19" s="75"/>
      <c r="K19" s="300"/>
      <c r="L19" s="274"/>
      <c r="M19" s="64"/>
      <c r="N19" s="14"/>
      <c r="O19" s="61"/>
    </row>
    <row r="20" spans="1:15" ht="12.75" customHeight="1">
      <c r="A20" s="76" t="s">
        <v>69</v>
      </c>
      <c r="B20" s="76" t="s">
        <v>61</v>
      </c>
      <c r="C20" s="77" t="s">
        <v>62</v>
      </c>
      <c r="D20" s="78">
        <v>93565</v>
      </c>
      <c r="E20" s="80" t="str">
        <f>VLOOKUP(D20,INSUMOS!$A$4:$C$5131,2,FALSE)</f>
        <v>ENGENHEIRO JUNIOR COM ENCARGOS COMPLEMENTARES</v>
      </c>
      <c r="F20" s="78" t="s">
        <v>63</v>
      </c>
      <c r="G20" s="29"/>
      <c r="H20" s="29"/>
      <c r="I20" s="29"/>
      <c r="J20" s="30">
        <f>(I20*H20*G20)/176</f>
        <v>0</v>
      </c>
      <c r="K20" s="293"/>
      <c r="L20" s="274"/>
      <c r="M20" s="72">
        <f>K20*J20</f>
        <v>0</v>
      </c>
      <c r="N20" s="14"/>
      <c r="O20" s="14"/>
    </row>
    <row r="21" spans="1:15" ht="15" customHeight="1">
      <c r="A21" s="19">
        <v>4</v>
      </c>
      <c r="B21" s="20"/>
      <c r="C21" s="20"/>
      <c r="D21" s="20"/>
      <c r="E21" s="21" t="s">
        <v>70</v>
      </c>
      <c r="F21" s="92"/>
      <c r="G21" s="64"/>
      <c r="H21" s="64"/>
      <c r="I21" s="64"/>
      <c r="J21" s="75"/>
      <c r="K21" s="300"/>
      <c r="L21" s="274"/>
      <c r="M21" s="64"/>
      <c r="N21" s="14"/>
      <c r="O21" s="61"/>
    </row>
    <row r="22" spans="1:15" ht="12.75" customHeight="1">
      <c r="A22" s="67" t="s">
        <v>71</v>
      </c>
      <c r="B22" s="67" t="s">
        <v>61</v>
      </c>
      <c r="C22" s="68" t="s">
        <v>62</v>
      </c>
      <c r="D22" s="67">
        <v>93568</v>
      </c>
      <c r="E22" s="80" t="str">
        <f>VLOOKUP(D22,INSUMOS!$A$4:$C$5131,2,FALSE)</f>
        <v>ENGENHEIRO SENIOR COM ENCARGOS COMPLEMENTARES</v>
      </c>
      <c r="F22" s="78" t="s">
        <v>63</v>
      </c>
      <c r="G22" s="29"/>
      <c r="H22" s="29"/>
      <c r="I22" s="29"/>
      <c r="J22" s="30">
        <f t="shared" ref="J22:J23" si="4">(I22*H22*G22)/176</f>
        <v>0</v>
      </c>
      <c r="K22" s="293"/>
      <c r="L22" s="274"/>
      <c r="M22" s="72">
        <f t="shared" ref="M22:M23" si="5">K22*J22</f>
        <v>0</v>
      </c>
      <c r="N22" s="14"/>
      <c r="O22" s="14"/>
    </row>
    <row r="23" spans="1:15" ht="12.75" customHeight="1">
      <c r="A23" s="76" t="s">
        <v>72</v>
      </c>
      <c r="B23" s="76" t="s">
        <v>61</v>
      </c>
      <c r="C23" s="77" t="s">
        <v>62</v>
      </c>
      <c r="D23" s="78">
        <v>93565</v>
      </c>
      <c r="E23" s="80" t="str">
        <f>VLOOKUP(D23,INSUMOS!$A$4:$C$5131,2,FALSE)</f>
        <v>ENGENHEIRO JUNIOR COM ENCARGOS COMPLEMENTARES</v>
      </c>
      <c r="F23" s="79" t="s">
        <v>63</v>
      </c>
      <c r="G23" s="29"/>
      <c r="H23" s="29"/>
      <c r="I23" s="29"/>
      <c r="J23" s="30">
        <f t="shared" si="4"/>
        <v>0</v>
      </c>
      <c r="K23" s="293"/>
      <c r="L23" s="274"/>
      <c r="M23" s="72">
        <f t="shared" si="5"/>
        <v>0</v>
      </c>
      <c r="N23" s="14"/>
      <c r="O23" s="14"/>
    </row>
    <row r="24" spans="1:15" ht="15" customHeight="1">
      <c r="A24" s="19">
        <v>5</v>
      </c>
      <c r="B24" s="20"/>
      <c r="C24" s="20"/>
      <c r="D24" s="20"/>
      <c r="E24" s="21" t="s">
        <v>73</v>
      </c>
      <c r="F24" s="22"/>
      <c r="G24" s="23"/>
      <c r="H24" s="23"/>
      <c r="I24" s="23"/>
      <c r="J24" s="33"/>
      <c r="K24" s="292"/>
      <c r="L24" s="274"/>
      <c r="M24" s="23"/>
      <c r="N24" s="14"/>
      <c r="O24" s="61"/>
    </row>
    <row r="25" spans="1:15" ht="12.75" customHeight="1">
      <c r="A25" s="25" t="s">
        <v>74</v>
      </c>
      <c r="B25" s="25" t="s">
        <v>66</v>
      </c>
      <c r="C25" s="26" t="s">
        <v>62</v>
      </c>
      <c r="D25" s="28">
        <v>93562</v>
      </c>
      <c r="E25" s="27" t="str">
        <f>VLOOKUP(D25,INSUMOS!$A$4:$C$5131,2,FALSE)</f>
        <v>AUXILIAR DE DESENHISTA COM ENCARGOS COMPLEMENTARES</v>
      </c>
      <c r="F25" s="34" t="s">
        <v>63</v>
      </c>
      <c r="G25" s="29"/>
      <c r="H25" s="29"/>
      <c r="I25" s="29"/>
      <c r="J25" s="30">
        <f>(I25*H25*G25)/176</f>
        <v>0</v>
      </c>
      <c r="K25" s="293"/>
      <c r="L25" s="274"/>
      <c r="M25" s="31">
        <f>K25*J25</f>
        <v>0</v>
      </c>
      <c r="N25" s="14"/>
      <c r="O25" s="14"/>
    </row>
    <row r="26" spans="1:15" ht="7.5" customHeight="1">
      <c r="A26" s="93"/>
      <c r="B26" s="93"/>
      <c r="C26" s="93"/>
      <c r="D26" s="93"/>
      <c r="E26" s="94"/>
      <c r="F26" s="93"/>
      <c r="G26" s="93"/>
      <c r="H26" s="93"/>
      <c r="I26" s="93"/>
      <c r="J26" s="93"/>
      <c r="K26" s="93"/>
      <c r="L26" s="93"/>
      <c r="M26" s="93"/>
      <c r="N26" s="14"/>
      <c r="O26" s="14"/>
    </row>
    <row r="27" spans="1:15" ht="12.75" customHeight="1">
      <c r="A27" s="36" t="s">
        <v>75</v>
      </c>
      <c r="B27" s="294" t="s">
        <v>76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4"/>
      <c r="M27" s="37">
        <f>SUM(M28:M29)</f>
        <v>0</v>
      </c>
      <c r="N27" s="14"/>
      <c r="O27" s="60"/>
    </row>
    <row r="28" spans="1:15" ht="12.75" customHeight="1">
      <c r="A28" s="28" t="s">
        <v>77</v>
      </c>
      <c r="B28" s="295" t="s">
        <v>78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4"/>
      <c r="M28" s="38">
        <f>SUM(M9:M25)</f>
        <v>0</v>
      </c>
      <c r="N28" s="14"/>
      <c r="O28" s="14"/>
    </row>
    <row r="29" spans="1:15" ht="12.75" customHeight="1">
      <c r="A29" s="28" t="s">
        <v>79</v>
      </c>
      <c r="B29" s="295" t="s">
        <v>80</v>
      </c>
      <c r="C29" s="273"/>
      <c r="D29" s="273"/>
      <c r="E29" s="273"/>
      <c r="F29" s="273"/>
      <c r="G29" s="273"/>
      <c r="H29" s="273"/>
      <c r="I29" s="273"/>
      <c r="J29" s="273"/>
      <c r="K29" s="299"/>
      <c r="L29" s="39"/>
      <c r="M29" s="38">
        <f>M28*L29</f>
        <v>0</v>
      </c>
      <c r="N29" s="14"/>
      <c r="O29" s="14"/>
    </row>
    <row r="30" spans="1:15" ht="7.5" customHeight="1">
      <c r="A30" s="40"/>
      <c r="B30" s="14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41"/>
      <c r="N30" s="14"/>
      <c r="O30" s="14"/>
    </row>
    <row r="31" spans="1:15" ht="12.75" customHeight="1">
      <c r="A31" s="36" t="s">
        <v>81</v>
      </c>
      <c r="B31" s="294" t="s">
        <v>82</v>
      </c>
      <c r="C31" s="273"/>
      <c r="D31" s="273"/>
      <c r="E31" s="273"/>
      <c r="F31" s="273"/>
      <c r="G31" s="273"/>
      <c r="H31" s="273"/>
      <c r="I31" s="274"/>
      <c r="J31" s="42" t="s">
        <v>31</v>
      </c>
      <c r="K31" s="42" t="s">
        <v>83</v>
      </c>
      <c r="L31" s="42" t="s">
        <v>84</v>
      </c>
      <c r="M31" s="37">
        <f>SUM(M32,)</f>
        <v>0</v>
      </c>
      <c r="N31" s="14"/>
      <c r="O31" s="60"/>
    </row>
    <row r="32" spans="1:15" ht="12.75" customHeight="1">
      <c r="A32" s="45" t="s">
        <v>22</v>
      </c>
      <c r="B32" s="276" t="str">
        <f>VLOOKUP(A32,INSUMOS!$A$4:$C$1000,2,FALSE)</f>
        <v>IMPRESSÕES E PLOTAGENS</v>
      </c>
      <c r="C32" s="273"/>
      <c r="D32" s="273"/>
      <c r="E32" s="273"/>
      <c r="F32" s="273"/>
      <c r="G32" s="273"/>
      <c r="H32" s="273"/>
      <c r="I32" s="274"/>
      <c r="J32" s="25" t="str">
        <f>VLOOKUP(A32,INSUMOS!$A$4:$C$1000,3,FALSE)</f>
        <v>UNIDADE</v>
      </c>
      <c r="K32" s="43"/>
      <c r="L32" s="44"/>
      <c r="M32" s="38">
        <f>L32*K32</f>
        <v>0</v>
      </c>
      <c r="N32" s="14"/>
      <c r="O32" s="14"/>
    </row>
    <row r="33" spans="1:15" ht="12.75" customHeight="1">
      <c r="A33" s="297" t="s">
        <v>85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4"/>
      <c r="M33" s="37">
        <f>SUM(M27,M31)</f>
        <v>0</v>
      </c>
      <c r="N33" s="14"/>
      <c r="O33" s="60"/>
    </row>
    <row r="34" spans="1:15" ht="7.5" customHeight="1">
      <c r="A34" s="40"/>
      <c r="B34" s="14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41"/>
      <c r="N34" s="14"/>
      <c r="O34" s="14"/>
    </row>
    <row r="35" spans="1:15" ht="12.75" customHeight="1">
      <c r="A35" s="36" t="s">
        <v>86</v>
      </c>
      <c r="B35" s="294" t="s">
        <v>87</v>
      </c>
      <c r="C35" s="273"/>
      <c r="D35" s="273"/>
      <c r="E35" s="273"/>
      <c r="F35" s="273"/>
      <c r="G35" s="273"/>
      <c r="H35" s="273"/>
      <c r="I35" s="273"/>
      <c r="J35" s="273"/>
      <c r="K35" s="274"/>
      <c r="L35" s="46"/>
      <c r="M35" s="37">
        <f>M28*L35</f>
        <v>0</v>
      </c>
      <c r="N35" s="14"/>
      <c r="O35" s="14"/>
    </row>
    <row r="36" spans="1:15" ht="12.75" customHeight="1">
      <c r="A36" s="36" t="s">
        <v>88</v>
      </c>
      <c r="B36" s="298" t="s">
        <v>89</v>
      </c>
      <c r="C36" s="273"/>
      <c r="D36" s="273"/>
      <c r="E36" s="273"/>
      <c r="F36" s="273"/>
      <c r="G36" s="273"/>
      <c r="H36" s="273"/>
      <c r="I36" s="273"/>
      <c r="J36" s="273"/>
      <c r="K36" s="274"/>
      <c r="L36" s="46"/>
      <c r="M36" s="37">
        <f>SUM(M27,M31,M35)*L36</f>
        <v>0</v>
      </c>
      <c r="N36" s="14"/>
      <c r="O36" s="83"/>
    </row>
    <row r="37" spans="1:15" ht="12.75" customHeight="1">
      <c r="A37" s="36" t="s">
        <v>90</v>
      </c>
      <c r="B37" s="298" t="s">
        <v>91</v>
      </c>
      <c r="C37" s="273"/>
      <c r="D37" s="273"/>
      <c r="E37" s="273"/>
      <c r="F37" s="273"/>
      <c r="G37" s="273"/>
      <c r="H37" s="273"/>
      <c r="I37" s="273"/>
      <c r="J37" s="273"/>
      <c r="K37" s="274"/>
      <c r="L37" s="47">
        <f>SUM(L38:L40)</f>
        <v>0</v>
      </c>
      <c r="M37" s="37">
        <f>SUM(M38,M39,M40)</f>
        <v>0</v>
      </c>
      <c r="N37" s="14"/>
      <c r="O37" s="60"/>
    </row>
    <row r="38" spans="1:15" ht="12.75" customHeight="1">
      <c r="A38" s="28" t="s">
        <v>92</v>
      </c>
      <c r="B38" s="296" t="s">
        <v>93</v>
      </c>
      <c r="C38" s="273"/>
      <c r="D38" s="273"/>
      <c r="E38" s="273"/>
      <c r="F38" s="273"/>
      <c r="G38" s="273"/>
      <c r="H38" s="273"/>
      <c r="I38" s="273"/>
      <c r="J38" s="273"/>
      <c r="K38" s="299"/>
      <c r="L38" s="39"/>
      <c r="M38" s="38">
        <f>(($M$33+$M$35+$M$36)/(1-L37))*L38</f>
        <v>0</v>
      </c>
      <c r="N38" s="14"/>
      <c r="O38" s="49"/>
    </row>
    <row r="39" spans="1:15" ht="12.75" customHeight="1">
      <c r="A39" s="28" t="s">
        <v>94</v>
      </c>
      <c r="B39" s="296" t="s">
        <v>95</v>
      </c>
      <c r="C39" s="273"/>
      <c r="D39" s="273"/>
      <c r="E39" s="273"/>
      <c r="F39" s="273"/>
      <c r="G39" s="273"/>
      <c r="H39" s="273"/>
      <c r="I39" s="273"/>
      <c r="J39" s="273"/>
      <c r="K39" s="299"/>
      <c r="L39" s="39"/>
      <c r="M39" s="38">
        <f>(($M$33+$M$35+$M$36)/(1-L37))*L39</f>
        <v>0</v>
      </c>
      <c r="N39" s="14"/>
      <c r="O39" s="14"/>
    </row>
    <row r="40" spans="1:15" ht="12.75" customHeight="1">
      <c r="A40" s="28" t="s">
        <v>96</v>
      </c>
      <c r="B40" s="296" t="s">
        <v>97</v>
      </c>
      <c r="C40" s="273"/>
      <c r="D40" s="273"/>
      <c r="E40" s="273"/>
      <c r="F40" s="273"/>
      <c r="G40" s="273"/>
      <c r="H40" s="273"/>
      <c r="I40" s="273"/>
      <c r="J40" s="273"/>
      <c r="K40" s="299"/>
      <c r="L40" s="39"/>
      <c r="M40" s="38">
        <f>(($M$33+$M$35+$M$36)/(1-L37))*L40</f>
        <v>0</v>
      </c>
      <c r="N40" s="14"/>
      <c r="O40" s="14"/>
    </row>
    <row r="41" spans="1:15" ht="12.75" customHeight="1">
      <c r="A41" s="297" t="s">
        <v>98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  <c r="M41" s="48">
        <f>SUM(M35,M36,M37)</f>
        <v>0</v>
      </c>
      <c r="N41" s="49"/>
      <c r="O41" s="60"/>
    </row>
    <row r="42" spans="1:15" ht="7.5" customHeight="1">
      <c r="A42" s="50"/>
      <c r="B42" s="5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3"/>
      <c r="N42" s="14"/>
      <c r="O42" s="14"/>
    </row>
    <row r="43" spans="1:15" ht="12.75" customHeight="1">
      <c r="A43" s="297" t="s">
        <v>99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4"/>
      <c r="M43" s="37">
        <f>TRUNC(M33+M41,2)</f>
        <v>0</v>
      </c>
      <c r="N43" s="14"/>
      <c r="O43" s="84"/>
    </row>
    <row r="44" spans="1:15" ht="12.75" customHeight="1">
      <c r="A44" s="54"/>
      <c r="B44" s="54"/>
      <c r="C44" s="55"/>
      <c r="D44" s="54"/>
      <c r="E44" s="56"/>
      <c r="F44" s="32"/>
      <c r="G44" s="57"/>
      <c r="H44" s="57"/>
      <c r="I44" s="57"/>
      <c r="J44" s="58"/>
      <c r="K44" s="14"/>
      <c r="L44" s="14"/>
      <c r="M44" s="59"/>
      <c r="N44" s="14"/>
      <c r="O44" s="32"/>
    </row>
    <row r="45" spans="1:15" ht="12.75" customHeight="1">
      <c r="A45" s="54"/>
      <c r="B45" s="54"/>
      <c r="C45" s="55"/>
      <c r="D45" s="54"/>
      <c r="E45" s="56"/>
      <c r="F45" s="32"/>
      <c r="G45" s="57"/>
      <c r="H45" s="57"/>
      <c r="I45" s="57"/>
      <c r="J45" s="58"/>
      <c r="K45" s="14"/>
      <c r="L45" s="14"/>
      <c r="M45" s="59"/>
      <c r="N45" s="14"/>
      <c r="O45" s="14"/>
    </row>
    <row r="46" spans="1:15" ht="12.75" customHeight="1">
      <c r="A46" s="54"/>
      <c r="B46" s="54"/>
      <c r="C46" s="55"/>
      <c r="D46" s="54"/>
      <c r="E46" s="56"/>
      <c r="F46" s="32"/>
      <c r="G46" s="57"/>
      <c r="H46" s="57"/>
      <c r="I46" s="57"/>
      <c r="J46" s="58"/>
      <c r="K46" s="14"/>
      <c r="L46" s="14"/>
      <c r="M46" s="59"/>
      <c r="N46" s="14"/>
      <c r="O46" s="14"/>
    </row>
    <row r="47" spans="1:15" ht="12.75" customHeight="1">
      <c r="A47" s="54"/>
      <c r="B47" s="54"/>
      <c r="C47" s="55"/>
      <c r="D47" s="54"/>
      <c r="E47" s="56"/>
      <c r="F47" s="32"/>
      <c r="G47" s="57"/>
      <c r="H47" s="57"/>
      <c r="I47" s="57"/>
      <c r="J47" s="58"/>
      <c r="K47" s="14"/>
      <c r="L47" s="14"/>
      <c r="M47" s="14"/>
      <c r="N47" s="14"/>
      <c r="O47" s="14"/>
    </row>
    <row r="48" spans="1:15" ht="12.75" customHeight="1">
      <c r="A48" s="54"/>
      <c r="B48" s="54"/>
      <c r="C48" s="55"/>
      <c r="D48" s="54"/>
      <c r="E48" s="56"/>
      <c r="F48" s="32"/>
      <c r="G48" s="57"/>
      <c r="H48" s="57"/>
      <c r="I48" s="57"/>
      <c r="J48" s="58"/>
      <c r="K48" s="14"/>
      <c r="L48" s="14"/>
      <c r="M48" s="14"/>
      <c r="N48" s="14"/>
      <c r="O48" s="14"/>
    </row>
    <row r="49" spans="1:15" ht="12.75" customHeight="1">
      <c r="A49" s="54"/>
      <c r="B49" s="54"/>
      <c r="C49" s="55"/>
      <c r="D49" s="54"/>
      <c r="E49" s="56"/>
      <c r="F49" s="32"/>
      <c r="G49" s="57"/>
      <c r="H49" s="57"/>
      <c r="I49" s="57"/>
      <c r="J49" s="58"/>
      <c r="K49" s="14"/>
      <c r="L49" s="14"/>
      <c r="M49" s="14"/>
      <c r="N49" s="14"/>
      <c r="O49" s="14"/>
    </row>
    <row r="50" spans="1:15" ht="12.75" customHeight="1">
      <c r="A50" s="85"/>
      <c r="B50" s="85"/>
      <c r="C50" s="85"/>
      <c r="D50" s="85"/>
      <c r="E50" s="56"/>
      <c r="F50" s="85"/>
      <c r="G50" s="86"/>
      <c r="H50" s="86"/>
      <c r="I50" s="86"/>
      <c r="J50" s="87"/>
      <c r="K50" s="14"/>
      <c r="L50" s="14"/>
      <c r="M50" s="14"/>
      <c r="N50" s="14"/>
      <c r="O50" s="32"/>
    </row>
    <row r="51" spans="1:15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14"/>
      <c r="L51" s="14"/>
      <c r="M51" s="14"/>
      <c r="N51" s="14"/>
      <c r="O51" s="14"/>
    </row>
    <row r="52" spans="1:15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14"/>
      <c r="L52" s="14"/>
      <c r="M52" s="14"/>
      <c r="N52" s="85"/>
      <c r="O52" s="14"/>
    </row>
    <row r="53" spans="1:15" ht="12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14"/>
      <c r="L53" s="14"/>
      <c r="M53" s="14"/>
      <c r="N53" s="85"/>
      <c r="O53" s="54"/>
    </row>
    <row r="54" spans="1:15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85"/>
      <c r="O54" s="54"/>
    </row>
    <row r="55" spans="1:1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5"/>
      <c r="O55" s="54"/>
    </row>
    <row r="56" spans="1:1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85"/>
      <c r="O56" s="85"/>
    </row>
    <row r="57" spans="1:15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5"/>
    </row>
    <row r="58" spans="1:15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2"/>
      <c r="O58" s="14"/>
    </row>
    <row r="59" spans="1:15" ht="7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7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85"/>
    </row>
    <row r="64" spans="1:15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85"/>
    </row>
    <row r="65" spans="1:1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85"/>
    </row>
    <row r="66" spans="1:15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85"/>
    </row>
    <row r="67" spans="1:15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1:1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1:15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1:15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1:1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5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5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5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1:15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1:15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1:1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15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1:15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1:15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1:15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1:15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1:1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1:15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1:15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1:15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1:15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1:15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1:15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1:1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1:15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1:15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1:15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1:15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1:1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1:15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1:15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1:15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1:15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1:15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1:1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1:15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1:15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1:15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1:15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1: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1:15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1:15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1:15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1:15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1:15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1:15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1:15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1:15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1:1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1:15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1:15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1:15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15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1:15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1:15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1:15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1:1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1:15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1:15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1:15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1:15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1:15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1:15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1:1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1:15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1:15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15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1:15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1:15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1:15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1:15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1:15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1:15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1:15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1:15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1:15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1:15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1:15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1:1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1:15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1:15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1:15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1:15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1:15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1:15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1:15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1:15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1:15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1:15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1:15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1:15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1:15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1:15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1:1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1:15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1:15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1:15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1:15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1:15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1:15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1:1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1:15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1:15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1:15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1:15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1: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1:15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1:15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1:15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1:15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1:15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1:15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1:15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1:15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1:15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1:15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1:15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1:15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1:15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1:15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1:15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1:15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1:15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1:15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1:1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1:15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1:15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1:15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1:15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1:15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1:15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1:15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1:15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1:15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1:1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1:15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1:15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1:15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1:15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1:15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1:15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1:15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1:15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1:15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1:1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1:15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1:15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1:15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1:15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1:15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1:15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1:15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1:15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1:15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1:1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1:15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1:15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1:15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1:15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1:15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1:15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1:15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1:15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1:15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1: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1:15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1:15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1:15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1:15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1:15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1:15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1:15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1:15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1:1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1:15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1:15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1:15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1:15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1:15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1:15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1:15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1:1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1:15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1:15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1:15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1:1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1:15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1:15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1:15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1:15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1:15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1:15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1:15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1:15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1:15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1:1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1:15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1:15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1:15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1:15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1:15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1:15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1:15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1:15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1:15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1:1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1:15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1:15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1:15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1:15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1:15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1:15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1:15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1:15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1:15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1:1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1:15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1:15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1:15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1:15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1:15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1:15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1:15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1:1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1:15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1:15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1:15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1:15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1:15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1:15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1:15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1:1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1:15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1:15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1:15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1:15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1:15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1:15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1:15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1:15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1:15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1:1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1:15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1:15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1:15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1:15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1:15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1:15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1:15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1:15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1: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1:15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1:15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1:15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1:15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1:15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1:15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1:15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1:15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1:15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1:1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1:15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1:15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1:15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1:15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1:15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1:15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1:15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1:15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1:1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1:15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1:15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1:15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1:15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1:15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1:15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1:15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1:15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1:15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1:1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1:15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1:15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1:15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1:15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1:15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1:15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1:15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1:15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1:1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1:15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1:15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1:15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1:15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1:15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1:15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1:15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1:15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1:15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1:1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1:15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1:15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1:15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1:15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1:15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1:15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1:15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1:15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1:15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1:1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1:15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1:15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1:15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1:15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1:15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1:15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1:15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1:15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1:15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1:1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1:15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1:15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1:15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1:15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1:15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1:15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1:15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1:15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1:15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1:1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1:15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1:15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1:15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1:15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1:15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1:15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1:15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1:15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1:15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1:1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1:15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1:15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1:15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1:15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1:15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1:15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1:15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1:15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1:15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1: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1:15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1:15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1:15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1:15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1:15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1:15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1:15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1:15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1:15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1:1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1:15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1:15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1:15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1:15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1:15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1:15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1:15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1:15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1:15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1:1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1:15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1:15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1:15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1:15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1:15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1:15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1:15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1:15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1:15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1:1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1:15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1:15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1:15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1:15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1:15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1:15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1:15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1:15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1:15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1:1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1:15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1:15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1:15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1:15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1:15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1:15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1:15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1:15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1:15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1:1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1:15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1:15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1:15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1:15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1:15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1:15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1:15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1:15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1:15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1:1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1:15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1:15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1:15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1:15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1:15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1:15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1:15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1:15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1:15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1:1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1:15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1:15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1:15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1:15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1:15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1:15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1:15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1:15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1:15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1:1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1:15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1:15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1:15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</sheetData>
  <mergeCells count="47">
    <mergeCell ref="B38:K38"/>
    <mergeCell ref="B39:K39"/>
    <mergeCell ref="B40:K40"/>
    <mergeCell ref="A41:L41"/>
    <mergeCell ref="A43:L43"/>
    <mergeCell ref="K24:L24"/>
    <mergeCell ref="K25:L25"/>
    <mergeCell ref="B27:L27"/>
    <mergeCell ref="B28:L28"/>
    <mergeCell ref="B37:K37"/>
    <mergeCell ref="B29:K29"/>
    <mergeCell ref="B31:I31"/>
    <mergeCell ref="B32:I32"/>
    <mergeCell ref="A33:L33"/>
    <mergeCell ref="B35:K35"/>
    <mergeCell ref="B36:K36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99"/>
  <sheetViews>
    <sheetView workbookViewId="0">
      <selection activeCell="E7" sqref="E7:E8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  <col min="15" max="15" width="11.42578125" customWidth="1"/>
  </cols>
  <sheetData>
    <row r="1" spans="1:15" ht="24.75" customHeight="1">
      <c r="A1" s="272" t="s">
        <v>124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  <c r="O1" s="14"/>
    </row>
    <row r="2" spans="1:15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125</v>
      </c>
      <c r="K2" s="278"/>
      <c r="L2" s="278"/>
      <c r="M2" s="279"/>
      <c r="N2" s="14"/>
      <c r="O2" s="14"/>
    </row>
    <row r="3" spans="1:15" ht="38.25" customHeight="1">
      <c r="A3" s="275" t="s">
        <v>41</v>
      </c>
      <c r="B3" s="273"/>
      <c r="C3" s="273"/>
      <c r="D3" s="274"/>
      <c r="E3" s="276" t="s">
        <v>365</v>
      </c>
      <c r="F3" s="273"/>
      <c r="G3" s="273"/>
      <c r="H3" s="273"/>
      <c r="I3" s="274"/>
      <c r="J3" s="280"/>
      <c r="K3" s="281"/>
      <c r="L3" s="281"/>
      <c r="M3" s="282"/>
      <c r="N3" s="14"/>
      <c r="O3" s="14"/>
    </row>
    <row r="4" spans="1:15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  <c r="O4" s="14"/>
    </row>
    <row r="5" spans="1:15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  <c r="O6" s="60"/>
    </row>
    <row r="7" spans="1:15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6"/>
      <c r="N7" s="14"/>
      <c r="O7" s="14"/>
    </row>
    <row r="8" spans="1:15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  <c r="O8" s="61"/>
    </row>
    <row r="9" spans="1:15" ht="27" customHeight="1">
      <c r="A9" s="19">
        <v>1</v>
      </c>
      <c r="B9" s="20"/>
      <c r="C9" s="20"/>
      <c r="D9" s="20"/>
      <c r="E9" s="95" t="s">
        <v>126</v>
      </c>
      <c r="F9" s="96"/>
      <c r="G9" s="97"/>
      <c r="H9" s="97"/>
      <c r="I9" s="97"/>
      <c r="J9" s="97"/>
      <c r="K9" s="292"/>
      <c r="L9" s="274"/>
      <c r="M9" s="98"/>
      <c r="N9" s="14"/>
      <c r="O9" s="14"/>
    </row>
    <row r="10" spans="1:15" ht="12.75" customHeight="1">
      <c r="A10" s="25" t="s">
        <v>60</v>
      </c>
      <c r="B10" s="25" t="s">
        <v>61</v>
      </c>
      <c r="C10" s="26" t="s">
        <v>62</v>
      </c>
      <c r="D10" s="25">
        <v>93568</v>
      </c>
      <c r="E10" s="27" t="str">
        <f>VLOOKUP(D10,INSUMOS!$A$4:$C$5131,2,FALSE)</f>
        <v>ENGENHEIRO SENIOR COM ENCARGOS COMPLEMENTARES</v>
      </c>
      <c r="F10" s="28" t="s">
        <v>63</v>
      </c>
      <c r="G10" s="29"/>
      <c r="H10" s="29"/>
      <c r="I10" s="29"/>
      <c r="J10" s="30">
        <f t="shared" ref="J10:J13" si="0">(I10*H10*G10)/176</f>
        <v>0</v>
      </c>
      <c r="K10" s="293"/>
      <c r="L10" s="274"/>
      <c r="M10" s="31">
        <f t="shared" ref="M10:M13" si="1">K10*J10</f>
        <v>0</v>
      </c>
      <c r="N10" s="66"/>
      <c r="O10" s="14"/>
    </row>
    <row r="11" spans="1:15" ht="12.75" customHeight="1">
      <c r="A11" s="25" t="s">
        <v>64</v>
      </c>
      <c r="B11" s="25" t="s">
        <v>61</v>
      </c>
      <c r="C11" s="26" t="s">
        <v>62</v>
      </c>
      <c r="D11" s="28">
        <v>93567</v>
      </c>
      <c r="E11" s="27" t="str">
        <f>VLOOKUP(D11,INSUMOS!$A$4:$C$5131,2,FALSE)</f>
        <v>ENGENHEIRO PLENO COM ENCARGOS COMPLEMENTARES</v>
      </c>
      <c r="F11" s="28" t="s">
        <v>63</v>
      </c>
      <c r="G11" s="29"/>
      <c r="H11" s="29"/>
      <c r="I11" s="29"/>
      <c r="J11" s="30">
        <f t="shared" si="0"/>
        <v>0</v>
      </c>
      <c r="K11" s="293"/>
      <c r="L11" s="274"/>
      <c r="M11" s="31">
        <f t="shared" si="1"/>
        <v>0</v>
      </c>
      <c r="N11" s="66"/>
      <c r="O11" s="14"/>
    </row>
    <row r="12" spans="1:15" ht="12.75" customHeight="1">
      <c r="A12" s="25" t="s">
        <v>65</v>
      </c>
      <c r="B12" s="25" t="s">
        <v>66</v>
      </c>
      <c r="C12" s="26" t="s">
        <v>62</v>
      </c>
      <c r="D12" s="28">
        <v>93561</v>
      </c>
      <c r="E12" s="27" t="str">
        <f>VLOOKUP(D12,INSUMOS!$A$4:$C$5131,2,FALSE)</f>
        <v>DESENHISTA PROJETISTA COM ENCARGOS COMPLEMENTARES</v>
      </c>
      <c r="F12" s="28" t="s">
        <v>63</v>
      </c>
      <c r="G12" s="29"/>
      <c r="H12" s="29"/>
      <c r="I12" s="29"/>
      <c r="J12" s="30">
        <f t="shared" si="0"/>
        <v>0</v>
      </c>
      <c r="K12" s="293"/>
      <c r="L12" s="274"/>
      <c r="M12" s="31">
        <f t="shared" si="1"/>
        <v>0</v>
      </c>
      <c r="N12" s="73"/>
      <c r="O12" s="61"/>
    </row>
    <row r="13" spans="1:15" ht="12.75" customHeight="1">
      <c r="A13" s="25" t="s">
        <v>67</v>
      </c>
      <c r="B13" s="25" t="s">
        <v>66</v>
      </c>
      <c r="C13" s="26" t="s">
        <v>62</v>
      </c>
      <c r="D13" s="28">
        <v>93560</v>
      </c>
      <c r="E13" s="27" t="str">
        <f>VLOOKUP(D13,INSUMOS!$A$4:$C$5131,2,FALSE)</f>
        <v>DESENHISTA COPISTA COM ENCARGOS COMPLEMENTARES</v>
      </c>
      <c r="F13" s="28" t="s">
        <v>63</v>
      </c>
      <c r="G13" s="29"/>
      <c r="H13" s="29"/>
      <c r="I13" s="29"/>
      <c r="J13" s="30">
        <f t="shared" si="0"/>
        <v>0</v>
      </c>
      <c r="K13" s="293"/>
      <c r="L13" s="274"/>
      <c r="M13" s="31">
        <f t="shared" si="1"/>
        <v>0</v>
      </c>
      <c r="N13" s="73"/>
      <c r="O13" s="61"/>
    </row>
    <row r="14" spans="1:15" ht="15" customHeight="1">
      <c r="A14" s="19">
        <v>3</v>
      </c>
      <c r="B14" s="20"/>
      <c r="C14" s="20"/>
      <c r="D14" s="20"/>
      <c r="E14" s="21" t="s">
        <v>68</v>
      </c>
      <c r="F14" s="22"/>
      <c r="G14" s="23"/>
      <c r="H14" s="23"/>
      <c r="I14" s="23"/>
      <c r="J14" s="33"/>
      <c r="K14" s="292"/>
      <c r="L14" s="274"/>
      <c r="M14" s="23"/>
      <c r="N14" s="66"/>
      <c r="O14" s="61"/>
    </row>
    <row r="15" spans="1:15" ht="12.75" customHeight="1">
      <c r="A15" s="25" t="s">
        <v>69</v>
      </c>
      <c r="B15" s="25" t="s">
        <v>61</v>
      </c>
      <c r="C15" s="26" t="s">
        <v>62</v>
      </c>
      <c r="D15" s="28">
        <v>93565</v>
      </c>
      <c r="E15" s="27" t="str">
        <f>VLOOKUP(D15,INSUMOS!$A$4:$C$5131,2,FALSE)</f>
        <v>ENGENHEIRO JUNIOR COM ENCARGOS COMPLEMENTARES</v>
      </c>
      <c r="F15" s="28" t="s">
        <v>63</v>
      </c>
      <c r="G15" s="29"/>
      <c r="H15" s="29"/>
      <c r="I15" s="29"/>
      <c r="J15" s="30">
        <f>(I15*H15*G15)/176</f>
        <v>0</v>
      </c>
      <c r="K15" s="293"/>
      <c r="L15" s="274"/>
      <c r="M15" s="31">
        <f>K15*J15</f>
        <v>0</v>
      </c>
      <c r="N15" s="66"/>
      <c r="O15" s="14"/>
    </row>
    <row r="16" spans="1:15" ht="15" customHeight="1">
      <c r="A16" s="19">
        <v>5</v>
      </c>
      <c r="B16" s="20"/>
      <c r="C16" s="20"/>
      <c r="D16" s="20"/>
      <c r="E16" s="21" t="s">
        <v>73</v>
      </c>
      <c r="F16" s="22"/>
      <c r="G16" s="23"/>
      <c r="H16" s="23"/>
      <c r="I16" s="23"/>
      <c r="J16" s="33"/>
      <c r="K16" s="292"/>
      <c r="L16" s="274"/>
      <c r="M16" s="23"/>
      <c r="N16" s="66"/>
      <c r="O16" s="61"/>
    </row>
    <row r="17" spans="1:15" ht="12.75" customHeight="1">
      <c r="A17" s="25" t="s">
        <v>74</v>
      </c>
      <c r="B17" s="25" t="s">
        <v>66</v>
      </c>
      <c r="C17" s="26" t="s">
        <v>62</v>
      </c>
      <c r="D17" s="28">
        <v>93562</v>
      </c>
      <c r="E17" s="27" t="str">
        <f>VLOOKUP(D17,INSUMOS!$A$4:$C$5131,2,FALSE)</f>
        <v>AUXILIAR DE DESENHISTA COM ENCARGOS COMPLEMENTARES</v>
      </c>
      <c r="F17" s="34" t="s">
        <v>63</v>
      </c>
      <c r="G17" s="29"/>
      <c r="H17" s="29"/>
      <c r="I17" s="29"/>
      <c r="J17" s="30">
        <f>(I17*H17*G17)/176</f>
        <v>0</v>
      </c>
      <c r="K17" s="293"/>
      <c r="L17" s="274"/>
      <c r="M17" s="31">
        <f>K17*J17</f>
        <v>0</v>
      </c>
      <c r="N17" s="66"/>
      <c r="O17" s="14"/>
    </row>
    <row r="18" spans="1:15" ht="7.5" customHeight="1">
      <c r="A18" s="99"/>
      <c r="B18" s="99"/>
      <c r="C18" s="99"/>
      <c r="D18" s="99"/>
      <c r="E18" s="100"/>
      <c r="F18" s="99"/>
      <c r="G18" s="99"/>
      <c r="H18" s="99"/>
      <c r="I18" s="99"/>
      <c r="J18" s="99"/>
      <c r="K18" s="99"/>
      <c r="L18" s="99"/>
      <c r="M18" s="99"/>
      <c r="N18" s="14"/>
      <c r="O18" s="14"/>
    </row>
    <row r="19" spans="1:15" ht="12.75" customHeight="1">
      <c r="A19" s="36" t="s">
        <v>75</v>
      </c>
      <c r="B19" s="294" t="s">
        <v>76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4"/>
      <c r="M19" s="37">
        <f>SUM(M20:M21)</f>
        <v>0</v>
      </c>
      <c r="N19" s="14"/>
      <c r="O19" s="60"/>
    </row>
    <row r="20" spans="1:15" ht="12.75" customHeight="1">
      <c r="A20" s="28" t="s">
        <v>77</v>
      </c>
      <c r="B20" s="295" t="s">
        <v>78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38">
        <f>SUM(M9:M17)</f>
        <v>0</v>
      </c>
      <c r="N20" s="14"/>
      <c r="O20" s="14"/>
    </row>
    <row r="21" spans="1:15" ht="12.75" customHeight="1">
      <c r="A21" s="28" t="s">
        <v>79</v>
      </c>
      <c r="B21" s="295" t="s">
        <v>80</v>
      </c>
      <c r="C21" s="273"/>
      <c r="D21" s="273"/>
      <c r="E21" s="273"/>
      <c r="F21" s="273"/>
      <c r="G21" s="273"/>
      <c r="H21" s="273"/>
      <c r="I21" s="273"/>
      <c r="J21" s="273"/>
      <c r="K21" s="299"/>
      <c r="L21" s="39"/>
      <c r="M21" s="38">
        <f>M20*L21</f>
        <v>0</v>
      </c>
      <c r="N21" s="14"/>
      <c r="O21" s="14"/>
    </row>
    <row r="22" spans="1:15" ht="7.5" customHeight="1">
      <c r="A22" s="40"/>
      <c r="B22" s="14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41"/>
      <c r="N22" s="14"/>
      <c r="O22" s="14"/>
    </row>
    <row r="23" spans="1:15" ht="12.75" customHeight="1">
      <c r="A23" s="36" t="s">
        <v>81</v>
      </c>
      <c r="B23" s="294" t="s">
        <v>82</v>
      </c>
      <c r="C23" s="273"/>
      <c r="D23" s="273"/>
      <c r="E23" s="273"/>
      <c r="F23" s="273"/>
      <c r="G23" s="273"/>
      <c r="H23" s="273"/>
      <c r="I23" s="274"/>
      <c r="J23" s="42" t="s">
        <v>31</v>
      </c>
      <c r="K23" s="42" t="s">
        <v>83</v>
      </c>
      <c r="L23" s="42" t="s">
        <v>84</v>
      </c>
      <c r="M23" s="37">
        <f>SUM(M24,)</f>
        <v>0</v>
      </c>
      <c r="N23" s="14"/>
      <c r="O23" s="60"/>
    </row>
    <row r="24" spans="1:15" ht="12.75" customHeight="1">
      <c r="A24" s="28" t="s">
        <v>22</v>
      </c>
      <c r="B24" s="276" t="str">
        <f>VLOOKUP(A24,INSUMOS!$A$4:$C$1000,2,FALSE)</f>
        <v>IMPRESSÕES E PLOTAGENS</v>
      </c>
      <c r="C24" s="273"/>
      <c r="D24" s="273"/>
      <c r="E24" s="273"/>
      <c r="F24" s="273"/>
      <c r="G24" s="273"/>
      <c r="H24" s="273"/>
      <c r="I24" s="274"/>
      <c r="J24" s="25" t="str">
        <f>VLOOKUP(A24,INSUMOS!$A$4:$C$1000,3,FALSE)</f>
        <v>UNIDADE</v>
      </c>
      <c r="K24" s="43"/>
      <c r="L24" s="44"/>
      <c r="M24" s="38">
        <f>L24*K24</f>
        <v>0</v>
      </c>
      <c r="N24" s="14"/>
      <c r="O24" s="14"/>
    </row>
    <row r="25" spans="1:15" ht="12.75" customHeight="1">
      <c r="A25" s="297" t="s">
        <v>85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4"/>
      <c r="M25" s="37">
        <f>SUM(M19,M23)</f>
        <v>0</v>
      </c>
      <c r="N25" s="14"/>
      <c r="O25" s="60"/>
    </row>
    <row r="26" spans="1:15" ht="7.5" customHeight="1">
      <c r="A26" s="40"/>
      <c r="B26" s="14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41"/>
      <c r="N26" s="14"/>
      <c r="O26" s="14"/>
    </row>
    <row r="27" spans="1:15" ht="12.75" customHeight="1">
      <c r="A27" s="36" t="s">
        <v>86</v>
      </c>
      <c r="B27" s="294" t="s">
        <v>87</v>
      </c>
      <c r="C27" s="273"/>
      <c r="D27" s="273"/>
      <c r="E27" s="273"/>
      <c r="F27" s="273"/>
      <c r="G27" s="273"/>
      <c r="H27" s="273"/>
      <c r="I27" s="273"/>
      <c r="J27" s="273"/>
      <c r="K27" s="274"/>
      <c r="L27" s="46"/>
      <c r="M27" s="37">
        <f>M20*L27</f>
        <v>0</v>
      </c>
      <c r="N27" s="14"/>
      <c r="O27" s="14"/>
    </row>
    <row r="28" spans="1:15" ht="12.75" customHeight="1">
      <c r="A28" s="36" t="s">
        <v>88</v>
      </c>
      <c r="B28" s="298" t="s">
        <v>89</v>
      </c>
      <c r="C28" s="273"/>
      <c r="D28" s="273"/>
      <c r="E28" s="273"/>
      <c r="F28" s="273"/>
      <c r="G28" s="273"/>
      <c r="H28" s="273"/>
      <c r="I28" s="273"/>
      <c r="J28" s="273"/>
      <c r="K28" s="274"/>
      <c r="L28" s="46"/>
      <c r="M28" s="37">
        <f>SUM(M19,M23,M27)*L28</f>
        <v>0</v>
      </c>
      <c r="N28" s="14"/>
      <c r="O28" s="83"/>
    </row>
    <row r="29" spans="1:15" ht="12.75" customHeight="1">
      <c r="A29" s="36" t="s">
        <v>90</v>
      </c>
      <c r="B29" s="298" t="s">
        <v>91</v>
      </c>
      <c r="C29" s="273"/>
      <c r="D29" s="273"/>
      <c r="E29" s="273"/>
      <c r="F29" s="273"/>
      <c r="G29" s="273"/>
      <c r="H29" s="273"/>
      <c r="I29" s="273"/>
      <c r="J29" s="273"/>
      <c r="K29" s="274"/>
      <c r="L29" s="47">
        <f>SUM(L30:L32)</f>
        <v>0</v>
      </c>
      <c r="M29" s="37">
        <f>SUM(M30,M31,M32)</f>
        <v>0</v>
      </c>
      <c r="N29" s="14"/>
      <c r="O29" s="60"/>
    </row>
    <row r="30" spans="1:15" ht="12.75" customHeight="1">
      <c r="A30" s="28" t="s">
        <v>92</v>
      </c>
      <c r="B30" s="296" t="s">
        <v>93</v>
      </c>
      <c r="C30" s="273"/>
      <c r="D30" s="273"/>
      <c r="E30" s="273"/>
      <c r="F30" s="273"/>
      <c r="G30" s="273"/>
      <c r="H30" s="273"/>
      <c r="I30" s="273"/>
      <c r="J30" s="273"/>
      <c r="K30" s="299"/>
      <c r="L30" s="39"/>
      <c r="M30" s="38">
        <f>(($M$25+$M$27+$M$28)/(1-L29))*L30</f>
        <v>0</v>
      </c>
      <c r="N30" s="14"/>
      <c r="O30" s="49"/>
    </row>
    <row r="31" spans="1:15" ht="12.75" customHeight="1">
      <c r="A31" s="28" t="s">
        <v>94</v>
      </c>
      <c r="B31" s="296" t="s">
        <v>95</v>
      </c>
      <c r="C31" s="273"/>
      <c r="D31" s="273"/>
      <c r="E31" s="273"/>
      <c r="F31" s="273"/>
      <c r="G31" s="273"/>
      <c r="H31" s="273"/>
      <c r="I31" s="273"/>
      <c r="J31" s="273"/>
      <c r="K31" s="299"/>
      <c r="L31" s="39"/>
      <c r="M31" s="38">
        <f>(($M$25+$M$27+$M$28)/(1-L29))*L31</f>
        <v>0</v>
      </c>
      <c r="N31" s="14"/>
      <c r="O31" s="14"/>
    </row>
    <row r="32" spans="1:15" ht="12.75" customHeight="1">
      <c r="A32" s="28" t="s">
        <v>96</v>
      </c>
      <c r="B32" s="296" t="s">
        <v>97</v>
      </c>
      <c r="C32" s="273"/>
      <c r="D32" s="273"/>
      <c r="E32" s="273"/>
      <c r="F32" s="273"/>
      <c r="G32" s="273"/>
      <c r="H32" s="273"/>
      <c r="I32" s="273"/>
      <c r="J32" s="273"/>
      <c r="K32" s="299"/>
      <c r="L32" s="39"/>
      <c r="M32" s="38">
        <f>(($M$25+$M$27+$M$28)/(1-L29))*L32</f>
        <v>0</v>
      </c>
      <c r="N32" s="14"/>
      <c r="O32" s="14"/>
    </row>
    <row r="33" spans="1:15" ht="12.75" customHeight="1">
      <c r="A33" s="297" t="s">
        <v>98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4"/>
      <c r="M33" s="48">
        <f>SUM(M27,M28,M29)</f>
        <v>0</v>
      </c>
      <c r="N33" s="49"/>
      <c r="O33" s="60"/>
    </row>
    <row r="34" spans="1:15" ht="7.5" customHeight="1">
      <c r="A34" s="50"/>
      <c r="B34" s="51"/>
      <c r="C34" s="51"/>
      <c r="D34" s="51"/>
      <c r="E34" s="52"/>
      <c r="F34" s="51"/>
      <c r="G34" s="51"/>
      <c r="H34" s="51"/>
      <c r="I34" s="51"/>
      <c r="J34" s="51"/>
      <c r="K34" s="51"/>
      <c r="L34" s="51"/>
      <c r="M34" s="53"/>
      <c r="N34" s="14"/>
      <c r="O34" s="14"/>
    </row>
    <row r="35" spans="1:15" ht="12.75" customHeight="1">
      <c r="A35" s="297" t="s">
        <v>99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4"/>
      <c r="M35" s="37">
        <f>TRUNC(M25+M33,2)</f>
        <v>0</v>
      </c>
      <c r="N35" s="14"/>
      <c r="O35" s="84"/>
    </row>
    <row r="36" spans="1:15" ht="12.75" customHeight="1">
      <c r="A36" s="54"/>
      <c r="B36" s="54"/>
      <c r="C36" s="55"/>
      <c r="D36" s="54"/>
      <c r="E36" s="56"/>
      <c r="F36" s="32"/>
      <c r="G36" s="57"/>
      <c r="H36" s="57"/>
      <c r="I36" s="57"/>
      <c r="J36" s="58"/>
      <c r="K36" s="14"/>
      <c r="L36" s="14"/>
      <c r="M36" s="59"/>
      <c r="N36" s="14"/>
      <c r="O36" s="32"/>
    </row>
    <row r="37" spans="1:15" ht="12.75" customHeight="1">
      <c r="A37" s="54"/>
      <c r="B37" s="54"/>
      <c r="C37" s="55"/>
      <c r="D37" s="54"/>
      <c r="E37" s="56"/>
      <c r="F37" s="32"/>
      <c r="G37" s="57"/>
      <c r="H37" s="57"/>
      <c r="I37" s="57"/>
      <c r="J37" s="58"/>
      <c r="K37" s="14"/>
      <c r="L37" s="14"/>
      <c r="M37" s="59"/>
      <c r="N37" s="14"/>
      <c r="O37" s="14"/>
    </row>
    <row r="38" spans="1:15" ht="12.75" customHeight="1">
      <c r="A38" s="54"/>
      <c r="B38" s="54"/>
      <c r="C38" s="55"/>
      <c r="D38" s="54"/>
      <c r="E38" s="56"/>
      <c r="F38" s="32"/>
      <c r="G38" s="57"/>
      <c r="H38" s="57"/>
      <c r="I38" s="57"/>
      <c r="J38" s="58"/>
      <c r="K38" s="14"/>
      <c r="L38" s="14"/>
      <c r="M38" s="59"/>
      <c r="N38" s="14"/>
      <c r="O38" s="14"/>
    </row>
    <row r="39" spans="1:15" ht="12.75" customHeight="1">
      <c r="A39" s="54"/>
      <c r="B39" s="54"/>
      <c r="C39" s="55"/>
      <c r="D39" s="54"/>
      <c r="E39" s="56"/>
      <c r="F39" s="32"/>
      <c r="G39" s="57"/>
      <c r="H39" s="57"/>
      <c r="I39" s="57"/>
      <c r="J39" s="58"/>
      <c r="K39" s="14"/>
      <c r="L39" s="14"/>
      <c r="M39" s="14"/>
      <c r="N39" s="14"/>
      <c r="O39" s="14"/>
    </row>
    <row r="40" spans="1:15" ht="12.75" customHeight="1">
      <c r="A40" s="54"/>
      <c r="B40" s="54"/>
      <c r="C40" s="55"/>
      <c r="D40" s="54"/>
      <c r="E40" s="56"/>
      <c r="F40" s="32"/>
      <c r="G40" s="57"/>
      <c r="H40" s="57"/>
      <c r="I40" s="57"/>
      <c r="J40" s="58"/>
      <c r="K40" s="14"/>
      <c r="L40" s="14"/>
      <c r="M40" s="14"/>
      <c r="N40" s="14"/>
      <c r="O40" s="14"/>
    </row>
    <row r="41" spans="1:15" ht="12.75" customHeight="1">
      <c r="A41" s="54"/>
      <c r="B41" s="54"/>
      <c r="C41" s="55"/>
      <c r="D41" s="54"/>
      <c r="E41" s="56"/>
      <c r="F41" s="32"/>
      <c r="G41" s="57"/>
      <c r="H41" s="57"/>
      <c r="I41" s="57"/>
      <c r="J41" s="58"/>
      <c r="K41" s="14"/>
      <c r="L41" s="14"/>
      <c r="M41" s="14"/>
      <c r="N41" s="14"/>
      <c r="O41" s="14"/>
    </row>
    <row r="42" spans="1:15" ht="12.75" customHeight="1">
      <c r="A42" s="85"/>
      <c r="B42" s="85"/>
      <c r="C42" s="85"/>
      <c r="D42" s="85"/>
      <c r="E42" s="56"/>
      <c r="F42" s="85"/>
      <c r="G42" s="86"/>
      <c r="H42" s="86"/>
      <c r="I42" s="86"/>
      <c r="J42" s="87"/>
      <c r="K42" s="14"/>
      <c r="L42" s="14"/>
      <c r="M42" s="14"/>
      <c r="N42" s="14"/>
      <c r="O42" s="32"/>
    </row>
    <row r="43" spans="1:15" ht="12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14"/>
      <c r="L43" s="14"/>
      <c r="M43" s="14"/>
      <c r="N43" s="14"/>
      <c r="O43" s="14"/>
    </row>
    <row r="44" spans="1:15" ht="1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14"/>
      <c r="L44" s="14"/>
      <c r="M44" s="14"/>
      <c r="N44" s="85"/>
      <c r="O44" s="14"/>
    </row>
    <row r="45" spans="1:15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14"/>
      <c r="L45" s="14"/>
      <c r="M45" s="14"/>
      <c r="N45" s="85"/>
      <c r="O45" s="54"/>
    </row>
    <row r="46" spans="1:15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85"/>
      <c r="O46" s="54"/>
    </row>
    <row r="47" spans="1:15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85"/>
      <c r="O47" s="54"/>
    </row>
    <row r="48" spans="1:15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5"/>
      <c r="O48" s="85"/>
    </row>
    <row r="49" spans="1:15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85"/>
    </row>
    <row r="50" spans="1:15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2"/>
      <c r="O50" s="14"/>
    </row>
    <row r="51" spans="1:15" ht="7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7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85"/>
    </row>
    <row r="56" spans="1:1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85"/>
    </row>
    <row r="57" spans="1:15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5"/>
    </row>
    <row r="58" spans="1:15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5"/>
    </row>
    <row r="59" spans="1:15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1:1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1:15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1:15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1:1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5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5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5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1:15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1:15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1:1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15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1:15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1:15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1:15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1:15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1:1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1:15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1:15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1:15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1:15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1:15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1:15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1:1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1:15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1:15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1:15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1:15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1:1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1:15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1:15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1:15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1:15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1:15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1:1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1:15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1:15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1:15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1:15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1: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1:15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1:15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1:15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1:15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1:15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1:15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1:15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1:15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1:1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1:15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1:15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1:15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15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1:15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1:15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1:15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1:1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1:15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1:15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1:15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1:15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1:15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1:15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1:1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1:15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1:15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15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1:15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1:15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1:15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1:15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1:15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1:15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1:15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1:15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1:15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1:15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1:15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1:1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1:15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1:15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1:15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1:15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1:15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1:15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1:15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1:15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1:15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1:15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1:15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1:15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1:15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1:15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1:1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1:15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1:15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1:15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1:15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1:15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1:15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1:1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1:15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1:15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1:15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1:15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1: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1:15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1:15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1:15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1:15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1:15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1:15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1:15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1:15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1:15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1:15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1:15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1:15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1:15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1:15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1:15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1:15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1:15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1:15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1:1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1:15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1:15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1:15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1:15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1:15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1:15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1:15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1:15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1:15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1:1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1:15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1:15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1:15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1:15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1:15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1:15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1:15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1:15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1:15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1:1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1:15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1:15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1:15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1:15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1:15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1:15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1:15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1:15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1:15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1:1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1:15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1:15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1:15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1:15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1:15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1:15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1:15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1:15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1:15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1: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1:15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1:15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1:15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1:15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1:15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1:15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1:15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1:15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1:1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1:15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1:15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1:15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1:15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1:15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1:15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1:15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1:1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1:15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1:15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1:15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1:1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1:15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1:15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1:15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1:15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1:15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1:15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1:15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1:15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1:15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1:1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1:15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1:15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1:15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1:15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1:15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1:15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1:15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1:15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1:15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1:1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1:15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1:15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1:15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1:15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1:15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1:15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1:15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1:15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1:15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1:1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1:15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1:15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1:15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1:15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1:15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1:15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1:15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1:1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1:15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1:15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1:15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1:15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1:15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1:15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1:15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1:1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1:15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1:15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1:15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1:15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1:15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1:15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1:15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1:15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1:15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1:1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1:15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1:15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1:15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1:15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1:15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1:15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1:15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1:15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1: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1:15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1:15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1:15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1:15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1:15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1:15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1:15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1:15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1:15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1:1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1:15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1:15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1:15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1:15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1:15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1:15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1:15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1:15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1:1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1:15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1:15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1:15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1:15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1:15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1:15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1:15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1:15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1:15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1:1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1:15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1:15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1:15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1:15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1:15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1:15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1:15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1:15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1:1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1:15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1:15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1:15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1:15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1:15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1:15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1:15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1:15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1:15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1:1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1:15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1:15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1:15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1:15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1:15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1:15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1:15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1:15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1:15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1:1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1:15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1:15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1:15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1:15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1:15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1:15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1:15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1:15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1:15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1:1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1:15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1:15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1:15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1:15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1:15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1:15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1:15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1:15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1:15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1:1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1:15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1:15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1:15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1:15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1:15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1:15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1:15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1:15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1:15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1:1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1:15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1:15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1:15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1:15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1:15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1:15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1:15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1:15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1:15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1: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1:15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1:15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1:15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1:15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1:15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1:15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1:15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1:15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1:15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1:1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1:15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1:15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1:15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1:15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1:15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1:15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1:15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1:15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1:15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1:1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1:15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1:15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1:15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1:15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1:15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1:15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1:15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1:15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1:15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1:1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1:15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1:15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1:15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1:15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1:15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1:15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1:15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1:15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1:15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1:1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1:15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1:15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1:15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1:15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1:15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1:15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1:15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1:15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1:15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1:1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1:15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1:15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1:15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1:15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1:15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1:15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1:15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1:15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1:15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1:1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1:15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1:15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1:15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1:15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1:15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1:15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1:15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1:15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1:15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1:1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1:15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1:15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1:15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1:15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1:15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1:15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1:15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1:15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1:15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1:1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1:15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1:15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1:15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1:15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</sheetData>
  <mergeCells count="39">
    <mergeCell ref="A33:L33"/>
    <mergeCell ref="A35:L35"/>
    <mergeCell ref="B23:I23"/>
    <mergeCell ref="B24:I24"/>
    <mergeCell ref="A25:L25"/>
    <mergeCell ref="B27:K27"/>
    <mergeCell ref="B28:K28"/>
    <mergeCell ref="B29:K29"/>
    <mergeCell ref="B20:L20"/>
    <mergeCell ref="B21:K21"/>
    <mergeCell ref="B30:K30"/>
    <mergeCell ref="B31:K31"/>
    <mergeCell ref="B32:K32"/>
    <mergeCell ref="K14:L14"/>
    <mergeCell ref="K15:L15"/>
    <mergeCell ref="K16:L16"/>
    <mergeCell ref="K17:L17"/>
    <mergeCell ref="B19:L19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00"/>
  <sheetViews>
    <sheetView workbookViewId="0">
      <selection sqref="A1:M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  <col min="15" max="15" width="11.42578125" customWidth="1"/>
  </cols>
  <sheetData>
    <row r="1" spans="1:15" ht="24.75" customHeight="1">
      <c r="A1" s="272" t="s">
        <v>127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  <c r="O1" s="14"/>
    </row>
    <row r="2" spans="1:15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128</v>
      </c>
      <c r="K2" s="278"/>
      <c r="L2" s="278"/>
      <c r="M2" s="279"/>
      <c r="N2" s="14"/>
      <c r="O2" s="14"/>
    </row>
    <row r="3" spans="1:15" ht="35.25" customHeight="1">
      <c r="A3" s="275" t="s">
        <v>41</v>
      </c>
      <c r="B3" s="273"/>
      <c r="C3" s="273"/>
      <c r="D3" s="274"/>
      <c r="E3" s="276" t="s">
        <v>129</v>
      </c>
      <c r="F3" s="273"/>
      <c r="G3" s="273"/>
      <c r="H3" s="273"/>
      <c r="I3" s="274"/>
      <c r="J3" s="280"/>
      <c r="K3" s="281"/>
      <c r="L3" s="281"/>
      <c r="M3" s="282"/>
      <c r="N3" s="14"/>
      <c r="O3" s="14"/>
    </row>
    <row r="4" spans="1:15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  <c r="O4" s="14"/>
    </row>
    <row r="5" spans="1:15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  <c r="O6" s="60"/>
    </row>
    <row r="7" spans="1:15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6"/>
      <c r="N7" s="14"/>
      <c r="O7" s="14"/>
    </row>
    <row r="8" spans="1:15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  <c r="O8" s="61"/>
    </row>
    <row r="9" spans="1:15" ht="43.5" customHeight="1">
      <c r="A9" s="19">
        <v>1</v>
      </c>
      <c r="B9" s="20"/>
      <c r="C9" s="20"/>
      <c r="D9" s="20"/>
      <c r="E9" s="21" t="s">
        <v>130</v>
      </c>
      <c r="F9" s="92"/>
      <c r="G9" s="64"/>
      <c r="H9" s="64"/>
      <c r="I9" s="64"/>
      <c r="J9" s="75"/>
      <c r="K9" s="300"/>
      <c r="L9" s="274"/>
      <c r="M9" s="64"/>
      <c r="N9" s="14"/>
      <c r="O9" s="61"/>
    </row>
    <row r="10" spans="1:15" ht="12.75" customHeight="1">
      <c r="A10" s="67" t="s">
        <v>60</v>
      </c>
      <c r="B10" s="67" t="s">
        <v>61</v>
      </c>
      <c r="C10" s="68" t="s">
        <v>62</v>
      </c>
      <c r="D10" s="70">
        <v>93568</v>
      </c>
      <c r="E10" s="80" t="str">
        <f>VLOOKUP(D10,INSUMOS!$A$4:$C$5131,2,FALSE)</f>
        <v>ENGENHEIRO SENIOR COM ENCARGOS COMPLEMENTARES</v>
      </c>
      <c r="F10" s="78" t="s">
        <v>63</v>
      </c>
      <c r="G10" s="71"/>
      <c r="H10" s="71"/>
      <c r="I10" s="71"/>
      <c r="J10" s="30">
        <f t="shared" ref="J10:J13" si="0">(I10*H10*G10)/176</f>
        <v>0</v>
      </c>
      <c r="K10" s="301"/>
      <c r="L10" s="274"/>
      <c r="M10" s="72">
        <f t="shared" ref="M10:M13" si="1">K10*J10</f>
        <v>0</v>
      </c>
      <c r="N10" s="32"/>
      <c r="O10" s="61"/>
    </row>
    <row r="11" spans="1:15" ht="12.75" customHeight="1">
      <c r="A11" s="76" t="s">
        <v>64</v>
      </c>
      <c r="B11" s="76" t="s">
        <v>61</v>
      </c>
      <c r="C11" s="77" t="s">
        <v>62</v>
      </c>
      <c r="D11" s="78">
        <v>93567</v>
      </c>
      <c r="E11" s="80" t="str">
        <f>VLOOKUP(D11,INSUMOS!$A$4:$C$5131,2,FALSE)</f>
        <v>ENGENHEIRO PLENO COM ENCARGOS COMPLEMENTARES</v>
      </c>
      <c r="F11" s="78" t="s">
        <v>63</v>
      </c>
      <c r="G11" s="71"/>
      <c r="H11" s="71"/>
      <c r="I11" s="71"/>
      <c r="J11" s="30">
        <f t="shared" si="0"/>
        <v>0</v>
      </c>
      <c r="K11" s="301"/>
      <c r="L11" s="274"/>
      <c r="M11" s="72">
        <f t="shared" si="1"/>
        <v>0</v>
      </c>
      <c r="N11" s="14"/>
      <c r="O11" s="61"/>
    </row>
    <row r="12" spans="1:15" ht="12.75" customHeight="1">
      <c r="A12" s="67" t="s">
        <v>65</v>
      </c>
      <c r="B12" s="67" t="s">
        <v>61</v>
      </c>
      <c r="C12" s="68" t="s">
        <v>62</v>
      </c>
      <c r="D12" s="70">
        <v>93565</v>
      </c>
      <c r="E12" s="80" t="str">
        <f>VLOOKUP(D12,INSUMOS!$A$4:$C$5131,2,FALSE)</f>
        <v>ENGENHEIRO JUNIOR COM ENCARGOS COMPLEMENTARES</v>
      </c>
      <c r="F12" s="78" t="s">
        <v>63</v>
      </c>
      <c r="G12" s="71"/>
      <c r="H12" s="71"/>
      <c r="I12" s="71"/>
      <c r="J12" s="30">
        <f t="shared" si="0"/>
        <v>0</v>
      </c>
      <c r="K12" s="301"/>
      <c r="L12" s="274"/>
      <c r="M12" s="72">
        <f t="shared" si="1"/>
        <v>0</v>
      </c>
      <c r="N12" s="32"/>
      <c r="O12" s="61"/>
    </row>
    <row r="13" spans="1:15" ht="12.75" customHeight="1">
      <c r="A13" s="76" t="s">
        <v>67</v>
      </c>
      <c r="B13" s="76" t="s">
        <v>66</v>
      </c>
      <c r="C13" s="77" t="s">
        <v>62</v>
      </c>
      <c r="D13" s="78">
        <v>93561</v>
      </c>
      <c r="E13" s="80" t="str">
        <f>VLOOKUP(D13,INSUMOS!$A$4:$C$5131,2,FALSE)</f>
        <v>DESENHISTA PROJETISTA COM ENCARGOS COMPLEMENTARES</v>
      </c>
      <c r="F13" s="78" t="s">
        <v>63</v>
      </c>
      <c r="G13" s="71"/>
      <c r="H13" s="71"/>
      <c r="I13" s="71"/>
      <c r="J13" s="30">
        <f t="shared" si="0"/>
        <v>0</v>
      </c>
      <c r="K13" s="301"/>
      <c r="L13" s="274"/>
      <c r="M13" s="72">
        <f t="shared" si="1"/>
        <v>0</v>
      </c>
      <c r="N13" s="14"/>
      <c r="O13" s="14"/>
    </row>
    <row r="14" spans="1:15" ht="15" customHeight="1">
      <c r="A14" s="19">
        <v>2</v>
      </c>
      <c r="B14" s="20"/>
      <c r="C14" s="20"/>
      <c r="D14" s="20"/>
      <c r="E14" s="21" t="s">
        <v>68</v>
      </c>
      <c r="F14" s="22"/>
      <c r="G14" s="23"/>
      <c r="H14" s="23"/>
      <c r="I14" s="23"/>
      <c r="J14" s="33"/>
      <c r="K14" s="292"/>
      <c r="L14" s="274"/>
      <c r="M14" s="23"/>
      <c r="N14" s="14"/>
      <c r="O14" s="61"/>
    </row>
    <row r="15" spans="1:15" ht="12.75" customHeight="1">
      <c r="A15" s="25" t="s">
        <v>105</v>
      </c>
      <c r="B15" s="25" t="s">
        <v>61</v>
      </c>
      <c r="C15" s="26" t="s">
        <v>62</v>
      </c>
      <c r="D15" s="28">
        <v>93565</v>
      </c>
      <c r="E15" s="27" t="str">
        <f>VLOOKUP(D15,INSUMOS!$A$4:$C$5131,2,FALSE)</f>
        <v>ENGENHEIRO JUNIOR COM ENCARGOS COMPLEMENTARES</v>
      </c>
      <c r="F15" s="28" t="s">
        <v>63</v>
      </c>
      <c r="G15" s="71"/>
      <c r="H15" s="71"/>
      <c r="I15" s="71"/>
      <c r="J15" s="30">
        <f>(I15*H15*G15)/176</f>
        <v>0</v>
      </c>
      <c r="K15" s="301"/>
      <c r="L15" s="274"/>
      <c r="M15" s="31">
        <f>K15*J15</f>
        <v>0</v>
      </c>
      <c r="N15" s="14"/>
      <c r="O15" s="14"/>
    </row>
    <row r="16" spans="1:15" ht="15" customHeight="1">
      <c r="A16" s="19">
        <v>3</v>
      </c>
      <c r="B16" s="20"/>
      <c r="C16" s="20"/>
      <c r="D16" s="20"/>
      <c r="E16" s="21" t="s">
        <v>73</v>
      </c>
      <c r="F16" s="22"/>
      <c r="G16" s="23"/>
      <c r="H16" s="23"/>
      <c r="I16" s="23"/>
      <c r="J16" s="33"/>
      <c r="K16" s="292"/>
      <c r="L16" s="274"/>
      <c r="M16" s="23"/>
      <c r="N16" s="14"/>
      <c r="O16" s="61"/>
    </row>
    <row r="17" spans="1:15" ht="12.75" customHeight="1">
      <c r="A17" s="25" t="s">
        <v>69</v>
      </c>
      <c r="B17" s="25" t="s">
        <v>66</v>
      </c>
      <c r="C17" s="26" t="s">
        <v>62</v>
      </c>
      <c r="D17" s="28">
        <v>93562</v>
      </c>
      <c r="E17" s="27" t="str">
        <f>VLOOKUP(D17,INSUMOS!$A$4:$C$5131,2,FALSE)</f>
        <v>AUXILIAR DE DESENHISTA COM ENCARGOS COMPLEMENTARES</v>
      </c>
      <c r="F17" s="34" t="s">
        <v>63</v>
      </c>
      <c r="G17" s="71"/>
      <c r="H17" s="71"/>
      <c r="I17" s="71"/>
      <c r="J17" s="30">
        <f>(I17*H17*G17)/176</f>
        <v>0</v>
      </c>
      <c r="K17" s="301"/>
      <c r="L17" s="274"/>
      <c r="M17" s="31">
        <f>K17*J17</f>
        <v>0</v>
      </c>
      <c r="N17" s="14"/>
      <c r="O17" s="14"/>
    </row>
    <row r="18" spans="1:15" ht="7.5" customHeight="1">
      <c r="A18" s="93"/>
      <c r="B18" s="93"/>
      <c r="C18" s="93"/>
      <c r="D18" s="93"/>
      <c r="E18" s="94"/>
      <c r="F18" s="93"/>
      <c r="G18" s="93"/>
      <c r="H18" s="93"/>
      <c r="I18" s="93"/>
      <c r="J18" s="93"/>
      <c r="K18" s="93"/>
      <c r="L18" s="93"/>
      <c r="M18" s="93"/>
      <c r="N18" s="14"/>
      <c r="O18" s="14"/>
    </row>
    <row r="19" spans="1:15" ht="12.75" customHeight="1">
      <c r="A19" s="36" t="s">
        <v>75</v>
      </c>
      <c r="B19" s="294" t="s">
        <v>76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4"/>
      <c r="M19" s="37">
        <f>SUM(M20:M21)</f>
        <v>0</v>
      </c>
      <c r="N19" s="14"/>
      <c r="O19" s="60"/>
    </row>
    <row r="20" spans="1:15" ht="12.75" customHeight="1">
      <c r="A20" s="28" t="s">
        <v>77</v>
      </c>
      <c r="B20" s="295" t="s">
        <v>78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38">
        <f>SUM(M9:M17)</f>
        <v>0</v>
      </c>
      <c r="N20" s="14"/>
      <c r="O20" s="14"/>
    </row>
    <row r="21" spans="1:15" ht="12.75" customHeight="1">
      <c r="A21" s="28" t="s">
        <v>79</v>
      </c>
      <c r="B21" s="295" t="s">
        <v>80</v>
      </c>
      <c r="C21" s="273"/>
      <c r="D21" s="273"/>
      <c r="E21" s="273"/>
      <c r="F21" s="273"/>
      <c r="G21" s="273"/>
      <c r="H21" s="273"/>
      <c r="I21" s="273"/>
      <c r="J21" s="273"/>
      <c r="K21" s="299"/>
      <c r="L21" s="39"/>
      <c r="M21" s="38">
        <f>M20*L21</f>
        <v>0</v>
      </c>
      <c r="N21" s="14"/>
      <c r="O21" s="14"/>
    </row>
    <row r="22" spans="1:15" ht="7.5" customHeight="1">
      <c r="A22" s="40"/>
      <c r="B22" s="14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41"/>
      <c r="N22" s="14"/>
      <c r="O22" s="14"/>
    </row>
    <row r="23" spans="1:15" ht="12.75" customHeight="1">
      <c r="A23" s="36" t="s">
        <v>81</v>
      </c>
      <c r="B23" s="294" t="s">
        <v>82</v>
      </c>
      <c r="C23" s="273"/>
      <c r="D23" s="273"/>
      <c r="E23" s="273"/>
      <c r="F23" s="273"/>
      <c r="G23" s="273"/>
      <c r="H23" s="273"/>
      <c r="I23" s="274"/>
      <c r="J23" s="42" t="s">
        <v>31</v>
      </c>
      <c r="K23" s="42" t="s">
        <v>83</v>
      </c>
      <c r="L23" s="42" t="s">
        <v>84</v>
      </c>
      <c r="M23" s="37">
        <f>SUM(M24:M25)</f>
        <v>0</v>
      </c>
      <c r="N23" s="14"/>
      <c r="O23" s="60"/>
    </row>
    <row r="24" spans="1:15" ht="12.75" customHeight="1">
      <c r="A24" s="45" t="s">
        <v>24</v>
      </c>
      <c r="B24" s="276" t="str">
        <f>VLOOKUP(A24,INSUMOS!$A$4:$C$1000,2,FALSE)</f>
        <v>TAXAS E EMOLUMENTOS (LICENCIAMENTO/ALVARÁ DE INÍCIO DAS OBRAS)</v>
      </c>
      <c r="C24" s="273"/>
      <c r="D24" s="273"/>
      <c r="E24" s="273"/>
      <c r="F24" s="273"/>
      <c r="G24" s="273"/>
      <c r="H24" s="273"/>
      <c r="I24" s="274"/>
      <c r="J24" s="25" t="str">
        <f>VLOOKUP(A24,INSUMOS!$A$4:$C$1000,3,FALSE)</f>
        <v>UNIDADE</v>
      </c>
      <c r="K24" s="43"/>
      <c r="L24" s="44"/>
      <c r="M24" s="38">
        <f t="shared" ref="M24:M25" si="2">L24*K24</f>
        <v>0</v>
      </c>
      <c r="N24" s="14"/>
      <c r="O24" s="14"/>
    </row>
    <row r="25" spans="1:15" ht="12.75" customHeight="1">
      <c r="A25" s="45" t="s">
        <v>22</v>
      </c>
      <c r="B25" s="276" t="str">
        <f>VLOOKUP(A25,INSUMOS!$A$4:$C$1000,2,FALSE)</f>
        <v>IMPRESSÕES E PLOTAGENS</v>
      </c>
      <c r="C25" s="273"/>
      <c r="D25" s="273"/>
      <c r="E25" s="273"/>
      <c r="F25" s="273"/>
      <c r="G25" s="273"/>
      <c r="H25" s="273"/>
      <c r="I25" s="274"/>
      <c r="J25" s="25" t="str">
        <f>VLOOKUP(A25,INSUMOS!$A$4:$C$1000,3,FALSE)</f>
        <v>UNIDADE</v>
      </c>
      <c r="K25" s="43"/>
      <c r="L25" s="44"/>
      <c r="M25" s="38">
        <f t="shared" si="2"/>
        <v>0</v>
      </c>
      <c r="N25" s="14"/>
      <c r="O25" s="14"/>
    </row>
    <row r="26" spans="1:15" ht="12.75" customHeight="1">
      <c r="A26" s="297" t="s">
        <v>85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4"/>
      <c r="M26" s="37">
        <f>SUM(M19,M23)</f>
        <v>0</v>
      </c>
      <c r="N26" s="14"/>
      <c r="O26" s="60"/>
    </row>
    <row r="27" spans="1:15" ht="7.5" customHeight="1">
      <c r="A27" s="40"/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41"/>
      <c r="N27" s="14"/>
      <c r="O27" s="14"/>
    </row>
    <row r="28" spans="1:15" ht="12.75" customHeight="1">
      <c r="A28" s="36" t="s">
        <v>86</v>
      </c>
      <c r="B28" s="294" t="s">
        <v>87</v>
      </c>
      <c r="C28" s="273"/>
      <c r="D28" s="273"/>
      <c r="E28" s="273"/>
      <c r="F28" s="273"/>
      <c r="G28" s="273"/>
      <c r="H28" s="273"/>
      <c r="I28" s="273"/>
      <c r="J28" s="273"/>
      <c r="K28" s="274"/>
      <c r="L28" s="46"/>
      <c r="M28" s="37">
        <f>M20*L28</f>
        <v>0</v>
      </c>
      <c r="N28" s="14"/>
      <c r="O28" s="14"/>
    </row>
    <row r="29" spans="1:15" ht="12.75" customHeight="1">
      <c r="A29" s="36" t="s">
        <v>88</v>
      </c>
      <c r="B29" s="298" t="s">
        <v>89</v>
      </c>
      <c r="C29" s="273"/>
      <c r="D29" s="273"/>
      <c r="E29" s="273"/>
      <c r="F29" s="273"/>
      <c r="G29" s="273"/>
      <c r="H29" s="273"/>
      <c r="I29" s="273"/>
      <c r="J29" s="273"/>
      <c r="K29" s="274"/>
      <c r="L29" s="46"/>
      <c r="M29" s="37">
        <f>SUM(M19,M23,M28)*L29</f>
        <v>0</v>
      </c>
      <c r="N29" s="14"/>
      <c r="O29" s="83"/>
    </row>
    <row r="30" spans="1:15" ht="12.75" customHeight="1">
      <c r="A30" s="36" t="s">
        <v>90</v>
      </c>
      <c r="B30" s="298" t="s">
        <v>91</v>
      </c>
      <c r="C30" s="273"/>
      <c r="D30" s="273"/>
      <c r="E30" s="273"/>
      <c r="F30" s="273"/>
      <c r="G30" s="273"/>
      <c r="H30" s="273"/>
      <c r="I30" s="273"/>
      <c r="J30" s="273"/>
      <c r="K30" s="274"/>
      <c r="L30" s="47">
        <f>SUM(L31:L33)</f>
        <v>0</v>
      </c>
      <c r="M30" s="37">
        <f>SUM(M31,M32,M33)</f>
        <v>0</v>
      </c>
      <c r="N30" s="14"/>
      <c r="O30" s="60"/>
    </row>
    <row r="31" spans="1:15" ht="12.75" customHeight="1">
      <c r="A31" s="28" t="s">
        <v>92</v>
      </c>
      <c r="B31" s="296" t="s">
        <v>93</v>
      </c>
      <c r="C31" s="273"/>
      <c r="D31" s="273"/>
      <c r="E31" s="273"/>
      <c r="F31" s="273"/>
      <c r="G31" s="273"/>
      <c r="H31" s="273"/>
      <c r="I31" s="273"/>
      <c r="J31" s="273"/>
      <c r="K31" s="299"/>
      <c r="L31" s="39"/>
      <c r="M31" s="38">
        <f>(($M$26+$M$28+$M$29)/(1-L30))*L31</f>
        <v>0</v>
      </c>
      <c r="N31" s="14"/>
      <c r="O31" s="49"/>
    </row>
    <row r="32" spans="1:15" ht="12.75" customHeight="1">
      <c r="A32" s="28" t="s">
        <v>94</v>
      </c>
      <c r="B32" s="296" t="s">
        <v>95</v>
      </c>
      <c r="C32" s="273"/>
      <c r="D32" s="273"/>
      <c r="E32" s="273"/>
      <c r="F32" s="273"/>
      <c r="G32" s="273"/>
      <c r="H32" s="273"/>
      <c r="I32" s="273"/>
      <c r="J32" s="273"/>
      <c r="K32" s="299"/>
      <c r="L32" s="39"/>
      <c r="M32" s="38">
        <f>(($M$26+$M$28+$M$29)/(1-L30))*L32</f>
        <v>0</v>
      </c>
      <c r="N32" s="14"/>
      <c r="O32" s="14"/>
    </row>
    <row r="33" spans="1:15" ht="12.75" customHeight="1">
      <c r="A33" s="28" t="s">
        <v>96</v>
      </c>
      <c r="B33" s="296" t="s">
        <v>97</v>
      </c>
      <c r="C33" s="273"/>
      <c r="D33" s="273"/>
      <c r="E33" s="273"/>
      <c r="F33" s="273"/>
      <c r="G33" s="273"/>
      <c r="H33" s="273"/>
      <c r="I33" s="273"/>
      <c r="J33" s="273"/>
      <c r="K33" s="299"/>
      <c r="L33" s="39"/>
      <c r="M33" s="38">
        <f>(($M$26+$M$28+$M$29)/(1-L30))*L33</f>
        <v>0</v>
      </c>
      <c r="N33" s="14"/>
      <c r="O33" s="14"/>
    </row>
    <row r="34" spans="1:15" ht="12.75" customHeight="1">
      <c r="A34" s="297" t="s">
        <v>98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48">
        <f>SUM(M28,M29,M30)</f>
        <v>0</v>
      </c>
      <c r="N34" s="49"/>
      <c r="O34" s="60"/>
    </row>
    <row r="35" spans="1:15" ht="7.5" customHeight="1">
      <c r="A35" s="50"/>
      <c r="B35" s="51"/>
      <c r="C35" s="51"/>
      <c r="D35" s="51"/>
      <c r="E35" s="52"/>
      <c r="F35" s="51"/>
      <c r="G35" s="51"/>
      <c r="H35" s="51"/>
      <c r="I35" s="51"/>
      <c r="J35" s="51"/>
      <c r="K35" s="51"/>
      <c r="L35" s="51"/>
      <c r="M35" s="53"/>
      <c r="N35" s="14"/>
      <c r="O35" s="14"/>
    </row>
    <row r="36" spans="1:15" ht="12.75" customHeight="1">
      <c r="A36" s="297" t="s">
        <v>99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4"/>
      <c r="M36" s="37">
        <f>TRUNC(M26+M34,2)</f>
        <v>0</v>
      </c>
      <c r="N36" s="14"/>
      <c r="O36" s="84"/>
    </row>
    <row r="37" spans="1:15" ht="12.75" customHeight="1">
      <c r="A37" s="54"/>
      <c r="B37" s="54"/>
      <c r="C37" s="55"/>
      <c r="D37" s="54"/>
      <c r="E37" s="56"/>
      <c r="F37" s="32"/>
      <c r="G37" s="57"/>
      <c r="H37" s="57"/>
      <c r="I37" s="57"/>
      <c r="J37" s="58"/>
      <c r="K37" s="14"/>
      <c r="L37" s="14"/>
      <c r="M37" s="59"/>
      <c r="N37" s="14"/>
      <c r="O37" s="32"/>
    </row>
    <row r="38" spans="1:15" ht="12.75" customHeight="1">
      <c r="A38" s="54"/>
      <c r="B38" s="54"/>
      <c r="C38" s="55"/>
      <c r="D38" s="54"/>
      <c r="E38" s="56"/>
      <c r="F38" s="32"/>
      <c r="G38" s="57"/>
      <c r="H38" s="57"/>
      <c r="I38" s="57"/>
      <c r="J38" s="58"/>
      <c r="K38" s="14"/>
      <c r="L38" s="14"/>
      <c r="M38" s="59"/>
      <c r="N38" s="14"/>
      <c r="O38" s="14"/>
    </row>
    <row r="39" spans="1:15" ht="12.75" customHeight="1">
      <c r="A39" s="54"/>
      <c r="B39" s="54"/>
      <c r="C39" s="55"/>
      <c r="D39" s="54"/>
      <c r="E39" s="56"/>
      <c r="F39" s="32"/>
      <c r="G39" s="57"/>
      <c r="H39" s="57"/>
      <c r="I39" s="57"/>
      <c r="J39" s="58"/>
      <c r="K39" s="14"/>
      <c r="L39" s="14"/>
      <c r="M39" s="59"/>
      <c r="N39" s="14"/>
      <c r="O39" s="14"/>
    </row>
    <row r="40" spans="1:15" ht="12.75" customHeight="1">
      <c r="A40" s="54"/>
      <c r="B40" s="54"/>
      <c r="C40" s="55"/>
      <c r="D40" s="54"/>
      <c r="E40" s="56"/>
      <c r="F40" s="32"/>
      <c r="G40" s="57"/>
      <c r="H40" s="57"/>
      <c r="I40" s="57"/>
      <c r="J40" s="58"/>
      <c r="K40" s="14"/>
      <c r="L40" s="14"/>
      <c r="M40" s="14"/>
      <c r="N40" s="14"/>
      <c r="O40" s="14"/>
    </row>
    <row r="41" spans="1:15" ht="12.75" customHeight="1">
      <c r="A41" s="54"/>
      <c r="B41" s="54"/>
      <c r="C41" s="55"/>
      <c r="D41" s="54"/>
      <c r="E41" s="56"/>
      <c r="F41" s="32"/>
      <c r="G41" s="57"/>
      <c r="H41" s="57"/>
      <c r="I41" s="57"/>
      <c r="J41" s="58"/>
      <c r="K41" s="14"/>
      <c r="L41" s="14"/>
      <c r="M41" s="14"/>
      <c r="N41" s="14"/>
      <c r="O41" s="14"/>
    </row>
    <row r="42" spans="1:15" ht="12.75" customHeight="1">
      <c r="A42" s="54"/>
      <c r="B42" s="54"/>
      <c r="C42" s="55"/>
      <c r="D42" s="54"/>
      <c r="E42" s="56"/>
      <c r="F42" s="32"/>
      <c r="G42" s="57"/>
      <c r="H42" s="57"/>
      <c r="I42" s="57"/>
      <c r="J42" s="58"/>
      <c r="K42" s="14"/>
      <c r="L42" s="14"/>
      <c r="M42" s="14"/>
      <c r="N42" s="14"/>
      <c r="O42" s="14"/>
    </row>
    <row r="43" spans="1:15" ht="12.75" customHeight="1">
      <c r="A43" s="85"/>
      <c r="B43" s="85"/>
      <c r="C43" s="85"/>
      <c r="D43" s="85"/>
      <c r="E43" s="56"/>
      <c r="F43" s="85"/>
      <c r="G43" s="86"/>
      <c r="H43" s="86"/>
      <c r="I43" s="86"/>
      <c r="J43" s="87"/>
      <c r="K43" s="14"/>
      <c r="L43" s="14"/>
      <c r="M43" s="14"/>
      <c r="N43" s="14"/>
      <c r="O43" s="32"/>
    </row>
    <row r="44" spans="1:15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14"/>
      <c r="L44" s="14"/>
      <c r="M44" s="14"/>
      <c r="N44" s="14"/>
      <c r="O44" s="14"/>
    </row>
    <row r="45" spans="1:15" ht="1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14"/>
      <c r="L45" s="14"/>
      <c r="M45" s="14"/>
      <c r="N45" s="85"/>
      <c r="O45" s="14"/>
    </row>
    <row r="46" spans="1:15" ht="12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14"/>
      <c r="L46" s="14"/>
      <c r="M46" s="14"/>
      <c r="N46" s="85"/>
      <c r="O46" s="54"/>
    </row>
    <row r="47" spans="1:15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85"/>
      <c r="O47" s="54"/>
    </row>
    <row r="48" spans="1:15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5"/>
      <c r="O48" s="54"/>
    </row>
    <row r="49" spans="1:15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85"/>
      <c r="O49" s="85"/>
    </row>
    <row r="50" spans="1:15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85"/>
    </row>
    <row r="51" spans="1:15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2"/>
      <c r="O51" s="14"/>
    </row>
    <row r="52" spans="1:15" ht="7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85"/>
    </row>
    <row r="57" spans="1:15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5"/>
    </row>
    <row r="58" spans="1:15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5"/>
    </row>
    <row r="59" spans="1:15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5"/>
    </row>
    <row r="60" spans="1:15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1:1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1:15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1:15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1:1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5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5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5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1:15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1:15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1:1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15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1:15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1:15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1:15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1:15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1:1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1:15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1:15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1:15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1:15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1:15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1:15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1:1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1:15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1:15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1:15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1:15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1:1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1:15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1:15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1:15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1:15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1:15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1:1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1:15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1:15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1:15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1:15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1: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1:15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1:15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1:15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1:15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1:15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1:15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1:15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1:15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1:1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1:15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1:15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1:15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15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1:15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1:15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1:15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1:1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1:15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1:15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1:15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1:15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1:15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1:15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1:1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1:15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1:15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15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1:15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1:15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1:15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1:15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1:15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1:15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1:15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1:15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1:15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1:15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1:15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1:1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1:15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1:15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1:15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1:15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1:15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1:15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1:15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1:15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1:15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1:15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1:15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1:15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1:15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1:15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1:1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1:15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1:15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1:15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1:15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1:15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1:15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1:1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1:15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1:15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1:15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1:15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1: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1:15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1:15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1:15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1:15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1:15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1:15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1:15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1:15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1:15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1:15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1:15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1:15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1:15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1:15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1:15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1:15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1:15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1:15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1:1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1:15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1:15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1:15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1:15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1:15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1:15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1:15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1:15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1:15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1:1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1:15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1:15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1:15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1:15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1:15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1:15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1:15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1:15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1:15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1:1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1:15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1:15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1:15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1:15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1:15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1:15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1:15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1:15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1:15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1:1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1:15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1:15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1:15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1:15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1:15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1:15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1:15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1:15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1:15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1: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1:15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1:15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1:15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1:15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1:15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1:15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1:15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1:15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1:1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1:15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1:15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1:15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1:15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1:15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1:15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1:15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1:1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1:15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1:15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1:15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1:1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1:15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1:15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1:15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1:15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1:15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1:15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1:15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1:15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1:15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1:1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1:15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1:15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1:15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1:15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1:15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1:15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1:15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1:15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1:15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1:1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1:15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1:15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1:15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1:15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1:15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1:15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1:15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1:15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1:15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1:1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1:15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1:15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1:15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1:15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1:15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1:15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1:15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1:1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1:15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1:15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1:15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1:15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1:15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1:15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1:15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1:1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1:15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1:15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1:15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1:15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1:15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1:15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1:15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1:15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1:15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1:1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1:15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1:15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1:15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1:15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1:15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1:15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1:15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1:15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1: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1:15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1:15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1:15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1:15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1:15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1:15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1:15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1:15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1:15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1:1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1:15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1:15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1:15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1:15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1:15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1:15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1:15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1:15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1:1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1:15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1:15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1:15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1:15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1:15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1:15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1:15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1:15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1:15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1:1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1:15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1:15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1:15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1:15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1:15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1:15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1:15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1:15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1:1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1:15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1:15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1:15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1:15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1:15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1:15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1:15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1:15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1:15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1:1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1:15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1:15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1:15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1:15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1:15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1:15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1:15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1:15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1:15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1:1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1:15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1:15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1:15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1:15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1:15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1:15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1:15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1:15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1:15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1:1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1:15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1:15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1:15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1:15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1:15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1:15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1:15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1:15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1:15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1:1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1:15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1:15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1:15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1:15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1:15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1:15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1:15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1:15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1:15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1:1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1:15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1:15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1:15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1:15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1:15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1:15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1:15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1:15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1:15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1: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1:15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1:15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1:15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1:15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1:15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1:15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1:15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1:15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1:15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1:1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1:15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1:15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1:15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1:15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1:15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1:15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1:15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1:15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1:15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1:1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1:15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1:15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1:15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1:15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1:15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1:15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1:15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1:15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1:15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1:1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1:15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1:15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1:15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1:15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1:15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1:15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1:15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1:15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1:15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1:1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1:15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1:15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1:15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1:15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1:15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1:15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1:15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1:15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1:15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1:1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1:15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1:15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1:15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1:15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1:15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1:15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1:15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1:15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1:15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1:1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1:15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1:15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1:15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1:15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1:15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1:15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1:15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1:15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1:15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1:1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1:15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1:15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1:15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1:15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1:15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1:15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1:15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1:15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1:15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1:1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1:15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1:15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1:15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1:15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1:15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mergeCells count="40">
    <mergeCell ref="A36:L36"/>
    <mergeCell ref="B23:I23"/>
    <mergeCell ref="B25:I25"/>
    <mergeCell ref="A26:L26"/>
    <mergeCell ref="B28:K28"/>
    <mergeCell ref="B29:K29"/>
    <mergeCell ref="B30:K30"/>
    <mergeCell ref="B31:K31"/>
    <mergeCell ref="B24:I24"/>
    <mergeCell ref="B20:L20"/>
    <mergeCell ref="B21:K21"/>
    <mergeCell ref="B32:K32"/>
    <mergeCell ref="B33:K33"/>
    <mergeCell ref="A34:L34"/>
    <mergeCell ref="K14:L14"/>
    <mergeCell ref="K15:L15"/>
    <mergeCell ref="K16:L16"/>
    <mergeCell ref="K17:L17"/>
    <mergeCell ref="B19:L19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2"/>
  <sheetViews>
    <sheetView workbookViewId="0">
      <selection sqref="A1:M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62.710937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</cols>
  <sheetData>
    <row r="1" spans="1:14" ht="24.75" customHeight="1">
      <c r="A1" s="272" t="s">
        <v>131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</row>
    <row r="2" spans="1:14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132</v>
      </c>
      <c r="K2" s="278"/>
      <c r="L2" s="278"/>
      <c r="M2" s="279"/>
      <c r="N2" s="14"/>
    </row>
    <row r="3" spans="1:14" ht="36.75" customHeight="1">
      <c r="A3" s="275" t="s">
        <v>41</v>
      </c>
      <c r="B3" s="273"/>
      <c r="C3" s="273"/>
      <c r="D3" s="274"/>
      <c r="E3" s="276" t="s">
        <v>133</v>
      </c>
      <c r="F3" s="273"/>
      <c r="G3" s="273"/>
      <c r="H3" s="273"/>
      <c r="I3" s="274"/>
      <c r="J3" s="280"/>
      <c r="K3" s="281"/>
      <c r="L3" s="281"/>
      <c r="M3" s="282"/>
      <c r="N3" s="14"/>
    </row>
    <row r="4" spans="1:14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</row>
    <row r="5" spans="1:14" ht="49.5" customHeight="1">
      <c r="A5" s="302" t="s">
        <v>134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14"/>
    </row>
    <row r="6" spans="1:14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</row>
    <row r="7" spans="1:14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01"/>
      <c r="N7" s="14"/>
    </row>
    <row r="8" spans="1:14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</row>
    <row r="9" spans="1:14">
      <c r="A9" s="19">
        <v>1</v>
      </c>
      <c r="B9" s="20"/>
      <c r="C9" s="20"/>
      <c r="D9" s="20"/>
      <c r="E9" s="102" t="s">
        <v>135</v>
      </c>
      <c r="F9" s="22"/>
      <c r="G9" s="23"/>
      <c r="H9" s="23"/>
      <c r="I9" s="23"/>
      <c r="J9" s="23"/>
      <c r="K9" s="292"/>
      <c r="L9" s="274"/>
      <c r="M9" s="24"/>
      <c r="N9" s="14"/>
    </row>
    <row r="10" spans="1:14" ht="12.75" customHeight="1">
      <c r="A10" s="25" t="s">
        <v>60</v>
      </c>
      <c r="B10" s="25" t="s">
        <v>61</v>
      </c>
      <c r="C10" s="26" t="s">
        <v>62</v>
      </c>
      <c r="D10" s="25">
        <v>93568</v>
      </c>
      <c r="E10" s="27" t="str">
        <f>VLOOKUP(D10,INSUMOS!$A$4:$C$5131,2,FALSE)</f>
        <v>ENGENHEIRO SENIOR COM ENCARGOS COMPLEMENTARES</v>
      </c>
      <c r="F10" s="28" t="s">
        <v>63</v>
      </c>
      <c r="G10" s="29"/>
      <c r="H10" s="29"/>
      <c r="I10" s="29"/>
      <c r="J10" s="30">
        <f t="shared" ref="J10:J11" si="0">(I10*H10*G10)/176</f>
        <v>0</v>
      </c>
      <c r="K10" s="293"/>
      <c r="L10" s="274"/>
      <c r="M10" s="31">
        <f t="shared" ref="M10:M11" si="1">K10*J10</f>
        <v>0</v>
      </c>
      <c r="N10" s="66"/>
    </row>
    <row r="11" spans="1:14" ht="12.75" customHeight="1">
      <c r="A11" s="25" t="s">
        <v>64</v>
      </c>
      <c r="B11" s="25" t="s">
        <v>61</v>
      </c>
      <c r="C11" s="26" t="s">
        <v>62</v>
      </c>
      <c r="D11" s="28">
        <v>93567</v>
      </c>
      <c r="E11" s="27" t="str">
        <f>VLOOKUP(D11,INSUMOS!$A$4:$C$5131,2,FALSE)</f>
        <v>ENGENHEIRO PLENO COM ENCARGOS COMPLEMENTARES</v>
      </c>
      <c r="F11" s="28" t="s">
        <v>63</v>
      </c>
      <c r="G11" s="29"/>
      <c r="H11" s="29"/>
      <c r="I11" s="29"/>
      <c r="J11" s="30">
        <f t="shared" si="0"/>
        <v>0</v>
      </c>
      <c r="K11" s="293"/>
      <c r="L11" s="274"/>
      <c r="M11" s="31">
        <f t="shared" si="1"/>
        <v>0</v>
      </c>
      <c r="N11" s="66"/>
    </row>
    <row r="12" spans="1:14" ht="7.5" customHeight="1">
      <c r="A12" s="99"/>
      <c r="B12" s="99"/>
      <c r="C12" s="99"/>
      <c r="D12" s="99"/>
      <c r="E12" s="100"/>
      <c r="F12" s="99"/>
      <c r="G12" s="99"/>
      <c r="H12" s="99"/>
      <c r="I12" s="99"/>
      <c r="J12" s="99"/>
      <c r="K12" s="99"/>
      <c r="L12" s="99"/>
      <c r="M12" s="99"/>
      <c r="N12" s="14"/>
    </row>
    <row r="13" spans="1:14" ht="12.75" customHeight="1">
      <c r="A13" s="36" t="s">
        <v>75</v>
      </c>
      <c r="B13" s="294" t="s">
        <v>76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37">
        <f>SUM(M14:M15)</f>
        <v>0</v>
      </c>
      <c r="N13" s="14"/>
    </row>
    <row r="14" spans="1:14" ht="12.75" customHeight="1">
      <c r="A14" s="28" t="s">
        <v>77</v>
      </c>
      <c r="B14" s="295" t="s">
        <v>78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4"/>
      <c r="M14" s="38">
        <f>SUM(M10:M11)</f>
        <v>0</v>
      </c>
      <c r="N14" s="14"/>
    </row>
    <row r="15" spans="1:14" ht="12.75" customHeight="1">
      <c r="A15" s="28" t="s">
        <v>79</v>
      </c>
      <c r="B15" s="295" t="s">
        <v>80</v>
      </c>
      <c r="C15" s="273"/>
      <c r="D15" s="273"/>
      <c r="E15" s="273"/>
      <c r="F15" s="273"/>
      <c r="G15" s="273"/>
      <c r="H15" s="273"/>
      <c r="I15" s="273"/>
      <c r="J15" s="273"/>
      <c r="K15" s="299"/>
      <c r="L15" s="39"/>
      <c r="M15" s="38">
        <f>M14*L15</f>
        <v>0</v>
      </c>
      <c r="N15" s="14"/>
    </row>
    <row r="16" spans="1:14" ht="7.5" customHeight="1">
      <c r="A16" s="40"/>
      <c r="B16" s="14"/>
      <c r="C16" s="14"/>
      <c r="D16" s="14"/>
      <c r="E16" s="15"/>
      <c r="F16" s="14"/>
      <c r="G16" s="14"/>
      <c r="H16" s="14"/>
      <c r="I16" s="14"/>
      <c r="J16" s="14"/>
      <c r="K16" s="14"/>
      <c r="L16" s="14"/>
      <c r="M16" s="41"/>
      <c r="N16" s="14"/>
    </row>
    <row r="17" spans="1:14" ht="12.75" customHeight="1">
      <c r="A17" s="36" t="s">
        <v>81</v>
      </c>
      <c r="B17" s="294" t="s">
        <v>82</v>
      </c>
      <c r="C17" s="273"/>
      <c r="D17" s="273"/>
      <c r="E17" s="273"/>
      <c r="F17" s="273"/>
      <c r="G17" s="273"/>
      <c r="H17" s="273"/>
      <c r="I17" s="274"/>
      <c r="J17" s="42" t="s">
        <v>31</v>
      </c>
      <c r="K17" s="42" t="s">
        <v>83</v>
      </c>
      <c r="L17" s="42" t="s">
        <v>84</v>
      </c>
      <c r="M17" s="37">
        <f>SUM(M18,)</f>
        <v>0</v>
      </c>
      <c r="N17" s="14"/>
    </row>
    <row r="18" spans="1:14" ht="12.75" customHeight="1">
      <c r="A18" s="45" t="s">
        <v>28</v>
      </c>
      <c r="B18" s="276" t="str">
        <f>VLOOKUP(A18,INSUMOS!$A$4:$C$1000,2,FALSE)</f>
        <v>DESPESAS DE VIAGEM, HOSPEDAGEM E LOCOMOÇÃO</v>
      </c>
      <c r="C18" s="273"/>
      <c r="D18" s="273"/>
      <c r="E18" s="273"/>
      <c r="F18" s="273"/>
      <c r="G18" s="273"/>
      <c r="H18" s="273"/>
      <c r="I18" s="274"/>
      <c r="J18" s="25" t="str">
        <f>VLOOKUP(A18,INSUMOS!$A$4:$C$1000,3,FALSE)</f>
        <v>UNIDADE</v>
      </c>
      <c r="K18" s="43"/>
      <c r="L18" s="44"/>
      <c r="M18" s="38">
        <f>L18*K18</f>
        <v>0</v>
      </c>
      <c r="N18" s="14"/>
    </row>
    <row r="19" spans="1:14" ht="12.75" customHeight="1">
      <c r="A19" s="297" t="s">
        <v>85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4"/>
      <c r="M19" s="37">
        <f>SUM(M13,M17)</f>
        <v>0</v>
      </c>
      <c r="N19" s="14"/>
    </row>
    <row r="20" spans="1:14" ht="9" customHeight="1">
      <c r="A20" s="40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41"/>
      <c r="N20" s="14"/>
    </row>
    <row r="21" spans="1:14" ht="12.75" customHeight="1">
      <c r="A21" s="36" t="s">
        <v>86</v>
      </c>
      <c r="B21" s="294" t="s">
        <v>87</v>
      </c>
      <c r="C21" s="273"/>
      <c r="D21" s="273"/>
      <c r="E21" s="273"/>
      <c r="F21" s="273"/>
      <c r="G21" s="273"/>
      <c r="H21" s="273"/>
      <c r="I21" s="273"/>
      <c r="J21" s="273"/>
      <c r="K21" s="274"/>
      <c r="L21" s="46"/>
      <c r="M21" s="37">
        <f>M14*L21</f>
        <v>0</v>
      </c>
      <c r="N21" s="14"/>
    </row>
    <row r="22" spans="1:14" ht="12.75" customHeight="1">
      <c r="A22" s="36" t="s">
        <v>88</v>
      </c>
      <c r="B22" s="298" t="s">
        <v>89</v>
      </c>
      <c r="C22" s="273"/>
      <c r="D22" s="273"/>
      <c r="E22" s="273"/>
      <c r="F22" s="273"/>
      <c r="G22" s="273"/>
      <c r="H22" s="273"/>
      <c r="I22" s="273"/>
      <c r="J22" s="273"/>
      <c r="K22" s="274"/>
      <c r="L22" s="46"/>
      <c r="M22" s="37">
        <f>SUM(M13,M17,M21)*L22</f>
        <v>0</v>
      </c>
      <c r="N22" s="14"/>
    </row>
    <row r="23" spans="1:14" ht="12.75" customHeight="1">
      <c r="A23" s="36" t="s">
        <v>90</v>
      </c>
      <c r="B23" s="298" t="s">
        <v>91</v>
      </c>
      <c r="C23" s="273"/>
      <c r="D23" s="273"/>
      <c r="E23" s="273"/>
      <c r="F23" s="273"/>
      <c r="G23" s="273"/>
      <c r="H23" s="273"/>
      <c r="I23" s="273"/>
      <c r="J23" s="273"/>
      <c r="K23" s="274"/>
      <c r="L23" s="47">
        <f>SUM(L24:L26)</f>
        <v>0</v>
      </c>
      <c r="M23" s="37">
        <f>SUM(M24,M25,M26)</f>
        <v>0</v>
      </c>
      <c r="N23" s="14"/>
    </row>
    <row r="24" spans="1:14" ht="12.75" customHeight="1">
      <c r="A24" s="28" t="s">
        <v>92</v>
      </c>
      <c r="B24" s="296" t="s">
        <v>93</v>
      </c>
      <c r="C24" s="273"/>
      <c r="D24" s="273"/>
      <c r="E24" s="273"/>
      <c r="F24" s="273"/>
      <c r="G24" s="273"/>
      <c r="H24" s="273"/>
      <c r="I24" s="273"/>
      <c r="J24" s="273"/>
      <c r="K24" s="299"/>
      <c r="L24" s="39"/>
      <c r="M24" s="38">
        <f>(($M$19+$M$21+$M$22)/(1-L23))*L24</f>
        <v>0</v>
      </c>
      <c r="N24" s="14"/>
    </row>
    <row r="25" spans="1:14" ht="12.75" customHeight="1">
      <c r="A25" s="28" t="s">
        <v>94</v>
      </c>
      <c r="B25" s="296" t="s">
        <v>95</v>
      </c>
      <c r="C25" s="273"/>
      <c r="D25" s="273"/>
      <c r="E25" s="273"/>
      <c r="F25" s="273"/>
      <c r="G25" s="273"/>
      <c r="H25" s="273"/>
      <c r="I25" s="273"/>
      <c r="J25" s="273"/>
      <c r="K25" s="299"/>
      <c r="L25" s="39"/>
      <c r="M25" s="38">
        <f>(($M$19+$M$21+$M$22)/(1-L23))*L25</f>
        <v>0</v>
      </c>
      <c r="N25" s="14"/>
    </row>
    <row r="26" spans="1:14" ht="12.75" customHeight="1">
      <c r="A26" s="28" t="s">
        <v>96</v>
      </c>
      <c r="B26" s="296" t="s">
        <v>97</v>
      </c>
      <c r="C26" s="273"/>
      <c r="D26" s="273"/>
      <c r="E26" s="273"/>
      <c r="F26" s="273"/>
      <c r="G26" s="273"/>
      <c r="H26" s="273"/>
      <c r="I26" s="273"/>
      <c r="J26" s="273"/>
      <c r="K26" s="299"/>
      <c r="L26" s="39"/>
      <c r="M26" s="38">
        <f>(($M$19+$M$21+$M$22)/(1-L23))*L26</f>
        <v>0</v>
      </c>
      <c r="N26" s="14"/>
    </row>
    <row r="27" spans="1:14" ht="12.75" customHeight="1">
      <c r="A27" s="297" t="s">
        <v>98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4"/>
      <c r="M27" s="48">
        <f>SUM(M21,M22,M23)</f>
        <v>0</v>
      </c>
      <c r="N27" s="49"/>
    </row>
    <row r="28" spans="1:14" ht="7.5" customHeight="1">
      <c r="A28" s="50"/>
      <c r="B28" s="51"/>
      <c r="C28" s="51"/>
      <c r="D28" s="51"/>
      <c r="E28" s="52"/>
      <c r="F28" s="51"/>
      <c r="G28" s="51"/>
      <c r="H28" s="51"/>
      <c r="I28" s="51"/>
      <c r="J28" s="51"/>
      <c r="K28" s="51"/>
      <c r="L28" s="51"/>
      <c r="M28" s="53"/>
      <c r="N28" s="14"/>
    </row>
    <row r="29" spans="1:14" ht="18.75" customHeight="1">
      <c r="A29" s="103" t="s">
        <v>99</v>
      </c>
      <c r="B29" s="104"/>
      <c r="C29" s="104"/>
      <c r="D29" s="104"/>
      <c r="E29" s="104"/>
      <c r="F29" s="305" t="s">
        <v>136</v>
      </c>
      <c r="G29" s="273"/>
      <c r="H29" s="273"/>
      <c r="I29" s="273"/>
      <c r="J29" s="273"/>
      <c r="K29" s="273"/>
      <c r="L29" s="274"/>
      <c r="M29" s="37">
        <f>TRUNC(M19+M27,2)</f>
        <v>0</v>
      </c>
      <c r="N29" s="14"/>
    </row>
    <row r="30" spans="1:14" ht="18.75" customHeight="1">
      <c r="A30" s="105" t="s">
        <v>99</v>
      </c>
      <c r="B30" s="106"/>
      <c r="C30" s="106"/>
      <c r="D30" s="106"/>
      <c r="E30" s="106"/>
      <c r="F30" s="306" t="s">
        <v>137</v>
      </c>
      <c r="G30" s="278"/>
      <c r="H30" s="278"/>
      <c r="I30" s="278"/>
      <c r="J30" s="278"/>
      <c r="K30" s="278"/>
      <c r="L30" s="279"/>
      <c r="M30" s="107">
        <f>M29*8</f>
        <v>0</v>
      </c>
      <c r="N30" s="108"/>
    </row>
    <row r="31" spans="1:14" ht="21" customHeight="1">
      <c r="A31" s="109" t="s">
        <v>138</v>
      </c>
      <c r="B31" s="110"/>
      <c r="C31" s="110"/>
      <c r="D31" s="110"/>
      <c r="E31" s="111"/>
      <c r="F31" s="110"/>
      <c r="G31" s="110"/>
      <c r="H31" s="110"/>
      <c r="I31" s="110"/>
      <c r="J31" s="110"/>
      <c r="K31" s="110"/>
      <c r="L31" s="110"/>
      <c r="M31" s="112"/>
      <c r="N31" s="110"/>
    </row>
    <row r="32" spans="1:14" ht="50.25" customHeight="1">
      <c r="A32" s="307" t="s">
        <v>139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4"/>
      <c r="N32" s="113"/>
    </row>
    <row r="33" spans="1:14" ht="12.75" customHeight="1">
      <c r="A33" s="287" t="s">
        <v>45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4"/>
      <c r="N33" s="14"/>
    </row>
    <row r="34" spans="1:14" ht="15" customHeight="1">
      <c r="A34" s="288" t="s">
        <v>46</v>
      </c>
      <c r="B34" s="288" t="s">
        <v>47</v>
      </c>
      <c r="C34" s="288" t="s">
        <v>48</v>
      </c>
      <c r="D34" s="288" t="s">
        <v>49</v>
      </c>
      <c r="E34" s="288" t="s">
        <v>50</v>
      </c>
      <c r="F34" s="290" t="s">
        <v>51</v>
      </c>
      <c r="G34" s="273"/>
      <c r="H34" s="273"/>
      <c r="I34" s="273"/>
      <c r="J34" s="273"/>
      <c r="K34" s="273"/>
      <c r="L34" s="274"/>
      <c r="M34" s="101"/>
      <c r="N34" s="14"/>
    </row>
    <row r="35" spans="1:14" ht="30" customHeight="1">
      <c r="A35" s="289"/>
      <c r="B35" s="289"/>
      <c r="C35" s="289"/>
      <c r="D35" s="289"/>
      <c r="E35" s="289"/>
      <c r="F35" s="17" t="s">
        <v>52</v>
      </c>
      <c r="G35" s="18" t="s">
        <v>53</v>
      </c>
      <c r="H35" s="18" t="s">
        <v>54</v>
      </c>
      <c r="I35" s="18" t="s">
        <v>55</v>
      </c>
      <c r="J35" s="18" t="s">
        <v>56</v>
      </c>
      <c r="K35" s="291" t="s">
        <v>57</v>
      </c>
      <c r="L35" s="274"/>
      <c r="M35" s="18" t="s">
        <v>58</v>
      </c>
      <c r="N35" s="14"/>
    </row>
    <row r="36" spans="1:14">
      <c r="A36" s="19">
        <v>1</v>
      </c>
      <c r="B36" s="20"/>
      <c r="C36" s="20"/>
      <c r="D36" s="20"/>
      <c r="E36" s="102" t="s">
        <v>135</v>
      </c>
      <c r="F36" s="22"/>
      <c r="G36" s="23"/>
      <c r="H36" s="23"/>
      <c r="I36" s="23"/>
      <c r="J36" s="23"/>
      <c r="K36" s="292"/>
      <c r="L36" s="274"/>
      <c r="M36" s="24"/>
      <c r="N36" s="14"/>
    </row>
    <row r="37" spans="1:14" ht="12.75" customHeight="1">
      <c r="A37" s="25" t="s">
        <v>60</v>
      </c>
      <c r="B37" s="25" t="s">
        <v>61</v>
      </c>
      <c r="C37" s="26" t="s">
        <v>62</v>
      </c>
      <c r="D37" s="25">
        <v>93568</v>
      </c>
      <c r="E37" s="27" t="str">
        <f>VLOOKUP(D37,INSUMOS!$A$4:$C$5131,2,FALSE)</f>
        <v>ENGENHEIRO SENIOR COM ENCARGOS COMPLEMENTARES</v>
      </c>
      <c r="F37" s="28" t="s">
        <v>63</v>
      </c>
      <c r="G37" s="29"/>
      <c r="H37" s="29"/>
      <c r="I37" s="29"/>
      <c r="J37" s="30">
        <f t="shared" ref="J37:J38" si="2">(I37*H37*G37)/176</f>
        <v>0</v>
      </c>
      <c r="K37" s="293"/>
      <c r="L37" s="274"/>
      <c r="M37" s="31">
        <f t="shared" ref="M37:M38" si="3">K37*J37</f>
        <v>0</v>
      </c>
      <c r="N37" s="66"/>
    </row>
    <row r="38" spans="1:14" ht="12.75" customHeight="1">
      <c r="A38" s="25" t="s">
        <v>64</v>
      </c>
      <c r="B38" s="25" t="s">
        <v>61</v>
      </c>
      <c r="C38" s="26" t="s">
        <v>62</v>
      </c>
      <c r="D38" s="28">
        <v>93567</v>
      </c>
      <c r="E38" s="27" t="str">
        <f>VLOOKUP(D38,INSUMOS!$A$4:$C$5131,2,FALSE)</f>
        <v>ENGENHEIRO PLENO COM ENCARGOS COMPLEMENTARES</v>
      </c>
      <c r="F38" s="28" t="s">
        <v>63</v>
      </c>
      <c r="G38" s="29"/>
      <c r="H38" s="29"/>
      <c r="I38" s="29"/>
      <c r="J38" s="30">
        <f t="shared" si="2"/>
        <v>0</v>
      </c>
      <c r="K38" s="293"/>
      <c r="L38" s="274"/>
      <c r="M38" s="31">
        <f t="shared" si="3"/>
        <v>0</v>
      </c>
      <c r="N38" s="66"/>
    </row>
    <row r="39" spans="1:14" ht="7.5" customHeight="1">
      <c r="A39" s="99"/>
      <c r="B39" s="99"/>
      <c r="C39" s="99"/>
      <c r="D39" s="99"/>
      <c r="E39" s="100"/>
      <c r="F39" s="99"/>
      <c r="G39" s="99"/>
      <c r="H39" s="99"/>
      <c r="I39" s="99"/>
      <c r="J39" s="99"/>
      <c r="K39" s="99"/>
      <c r="L39" s="99"/>
      <c r="M39" s="99"/>
      <c r="N39" s="14"/>
    </row>
    <row r="40" spans="1:14" ht="12.75" customHeight="1">
      <c r="A40" s="36" t="s">
        <v>75</v>
      </c>
      <c r="B40" s="294" t="s">
        <v>76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37">
        <f>SUM(M41:M42)</f>
        <v>0</v>
      </c>
      <c r="N40" s="14"/>
    </row>
    <row r="41" spans="1:14" ht="12.75" customHeight="1">
      <c r="A41" s="28" t="s">
        <v>77</v>
      </c>
      <c r="B41" s="295" t="s">
        <v>78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4"/>
      <c r="M41" s="38">
        <f>SUM(M36:M38)</f>
        <v>0</v>
      </c>
      <c r="N41" s="14"/>
    </row>
    <row r="42" spans="1:14" ht="12.75" customHeight="1">
      <c r="A42" s="28" t="s">
        <v>79</v>
      </c>
      <c r="B42" s="295" t="s">
        <v>80</v>
      </c>
      <c r="C42" s="273"/>
      <c r="D42" s="273"/>
      <c r="E42" s="273"/>
      <c r="F42" s="273"/>
      <c r="G42" s="273"/>
      <c r="H42" s="273"/>
      <c r="I42" s="273"/>
      <c r="J42" s="273"/>
      <c r="K42" s="299"/>
      <c r="L42" s="39"/>
      <c r="M42" s="38">
        <f>M41*L42</f>
        <v>0</v>
      </c>
      <c r="N42" s="14"/>
    </row>
    <row r="43" spans="1:14" ht="7.5" customHeight="1">
      <c r="A43" s="40"/>
      <c r="B43" s="14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41"/>
      <c r="N43" s="14"/>
    </row>
    <row r="44" spans="1:14" ht="12.75" customHeight="1">
      <c r="A44" s="36" t="s">
        <v>81</v>
      </c>
      <c r="B44" s="294" t="s">
        <v>82</v>
      </c>
      <c r="C44" s="273"/>
      <c r="D44" s="273"/>
      <c r="E44" s="273"/>
      <c r="F44" s="273"/>
      <c r="G44" s="273"/>
      <c r="H44" s="273"/>
      <c r="I44" s="274"/>
      <c r="J44" s="42" t="s">
        <v>31</v>
      </c>
      <c r="K44" s="42" t="s">
        <v>83</v>
      </c>
      <c r="L44" s="42" t="s">
        <v>84</v>
      </c>
      <c r="M44" s="114">
        <v>0</v>
      </c>
      <c r="N44" s="14"/>
    </row>
    <row r="45" spans="1:14" ht="12.75" customHeight="1">
      <c r="A45" s="297" t="s">
        <v>85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4"/>
      <c r="M45" s="37">
        <f>SUM(M40,M44)</f>
        <v>0</v>
      </c>
      <c r="N45" s="14"/>
    </row>
    <row r="46" spans="1:14" ht="9" customHeight="1">
      <c r="A46" s="40"/>
      <c r="B46" s="14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41"/>
      <c r="N46" s="14"/>
    </row>
    <row r="47" spans="1:14" ht="12.75" customHeight="1">
      <c r="A47" s="36" t="s">
        <v>86</v>
      </c>
      <c r="B47" s="294" t="s">
        <v>87</v>
      </c>
      <c r="C47" s="273"/>
      <c r="D47" s="273"/>
      <c r="E47" s="273"/>
      <c r="F47" s="273"/>
      <c r="G47" s="273"/>
      <c r="H47" s="273"/>
      <c r="I47" s="273"/>
      <c r="J47" s="273"/>
      <c r="K47" s="274"/>
      <c r="L47" s="46"/>
      <c r="M47" s="37">
        <f>M41*L47</f>
        <v>0</v>
      </c>
      <c r="N47" s="14"/>
    </row>
    <row r="48" spans="1:14" ht="12.75" customHeight="1">
      <c r="A48" s="36" t="s">
        <v>88</v>
      </c>
      <c r="B48" s="298" t="s">
        <v>89</v>
      </c>
      <c r="C48" s="273"/>
      <c r="D48" s="273"/>
      <c r="E48" s="273"/>
      <c r="F48" s="273"/>
      <c r="G48" s="273"/>
      <c r="H48" s="273"/>
      <c r="I48" s="273"/>
      <c r="J48" s="273"/>
      <c r="K48" s="274"/>
      <c r="L48" s="46"/>
      <c r="M48" s="37">
        <f>SUM(M40,M44,M47)*L48</f>
        <v>0</v>
      </c>
      <c r="N48" s="14"/>
    </row>
    <row r="49" spans="1:14" ht="12.75" customHeight="1">
      <c r="A49" s="36" t="s">
        <v>90</v>
      </c>
      <c r="B49" s="298" t="s">
        <v>91</v>
      </c>
      <c r="C49" s="273"/>
      <c r="D49" s="273"/>
      <c r="E49" s="273"/>
      <c r="F49" s="273"/>
      <c r="G49" s="273"/>
      <c r="H49" s="273"/>
      <c r="I49" s="273"/>
      <c r="J49" s="273"/>
      <c r="K49" s="274"/>
      <c r="L49" s="47">
        <f>SUM(L50:L52)</f>
        <v>0</v>
      </c>
      <c r="M49" s="37">
        <f>SUM(M50,M51,M52)</f>
        <v>0</v>
      </c>
      <c r="N49" s="14"/>
    </row>
    <row r="50" spans="1:14" ht="12.75" customHeight="1">
      <c r="A50" s="28" t="s">
        <v>92</v>
      </c>
      <c r="B50" s="296" t="s">
        <v>93</v>
      </c>
      <c r="C50" s="273"/>
      <c r="D50" s="273"/>
      <c r="E50" s="273"/>
      <c r="F50" s="273"/>
      <c r="G50" s="273"/>
      <c r="H50" s="273"/>
      <c r="I50" s="273"/>
      <c r="J50" s="273"/>
      <c r="K50" s="299"/>
      <c r="L50" s="39"/>
      <c r="M50" s="38">
        <f>(($M$19+$M$21+$M$22)/(1-L49))*L50</f>
        <v>0</v>
      </c>
      <c r="N50" s="14"/>
    </row>
    <row r="51" spans="1:14" ht="12.75" customHeight="1">
      <c r="A51" s="28" t="s">
        <v>94</v>
      </c>
      <c r="B51" s="296" t="s">
        <v>95</v>
      </c>
      <c r="C51" s="273"/>
      <c r="D51" s="273"/>
      <c r="E51" s="273"/>
      <c r="F51" s="273"/>
      <c r="G51" s="273"/>
      <c r="H51" s="273"/>
      <c r="I51" s="273"/>
      <c r="J51" s="273"/>
      <c r="K51" s="299"/>
      <c r="L51" s="39"/>
      <c r="M51" s="38">
        <f>(($M$19+$M$21+$M$22)/(1-L49))*L51</f>
        <v>0</v>
      </c>
      <c r="N51" s="14"/>
    </row>
    <row r="52" spans="1:14" ht="12.75" customHeight="1">
      <c r="A52" s="28" t="s">
        <v>96</v>
      </c>
      <c r="B52" s="296" t="s">
        <v>97</v>
      </c>
      <c r="C52" s="273"/>
      <c r="D52" s="273"/>
      <c r="E52" s="273"/>
      <c r="F52" s="273"/>
      <c r="G52" s="273"/>
      <c r="H52" s="273"/>
      <c r="I52" s="273"/>
      <c r="J52" s="273"/>
      <c r="K52" s="299"/>
      <c r="L52" s="39"/>
      <c r="M52" s="38">
        <f>(($M$19+$M$21+$M$22)/(1-L49))*L52</f>
        <v>0</v>
      </c>
      <c r="N52" s="14"/>
    </row>
    <row r="53" spans="1:14" ht="12.75" customHeight="1">
      <c r="A53" s="297" t="s">
        <v>98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4"/>
      <c r="M53" s="48">
        <f>SUM(M47,M48,M49)</f>
        <v>0</v>
      </c>
      <c r="N53" s="49"/>
    </row>
    <row r="54" spans="1:14" ht="7.5" customHeight="1">
      <c r="A54" s="50"/>
      <c r="B54" s="51"/>
      <c r="C54" s="51"/>
      <c r="D54" s="51"/>
      <c r="E54" s="52"/>
      <c r="F54" s="51"/>
      <c r="G54" s="51"/>
      <c r="H54" s="51"/>
      <c r="I54" s="51"/>
      <c r="J54" s="51"/>
      <c r="K54" s="51"/>
      <c r="L54" s="51"/>
      <c r="M54" s="53"/>
      <c r="N54" s="14"/>
    </row>
    <row r="55" spans="1:14" ht="18.75" customHeight="1">
      <c r="A55" s="103" t="s">
        <v>99</v>
      </c>
      <c r="B55" s="104"/>
      <c r="C55" s="104"/>
      <c r="D55" s="104"/>
      <c r="E55" s="104"/>
      <c r="F55" s="305" t="s">
        <v>140</v>
      </c>
      <c r="G55" s="273"/>
      <c r="H55" s="273"/>
      <c r="I55" s="273"/>
      <c r="J55" s="273"/>
      <c r="K55" s="273"/>
      <c r="L55" s="274"/>
      <c r="M55" s="115">
        <f>TRUNC(M45+M53,2)</f>
        <v>0</v>
      </c>
      <c r="N55" s="93"/>
    </row>
    <row r="56" spans="1:14" ht="18.75" customHeight="1">
      <c r="A56" s="105" t="s">
        <v>99</v>
      </c>
      <c r="B56" s="106"/>
      <c r="C56" s="106"/>
      <c r="D56" s="106"/>
      <c r="E56" s="106"/>
      <c r="F56" s="306" t="s">
        <v>141</v>
      </c>
      <c r="G56" s="278"/>
      <c r="H56" s="278"/>
      <c r="I56" s="278"/>
      <c r="J56" s="278"/>
      <c r="K56" s="278"/>
      <c r="L56" s="279"/>
      <c r="M56" s="116">
        <f>M55*32</f>
        <v>0</v>
      </c>
      <c r="N56" s="117"/>
    </row>
    <row r="57" spans="1:14" ht="45" customHeight="1">
      <c r="A57" s="109" t="s">
        <v>142</v>
      </c>
      <c r="B57" s="110"/>
      <c r="C57" s="110"/>
      <c r="D57" s="110"/>
      <c r="E57" s="111"/>
      <c r="F57" s="110"/>
      <c r="G57" s="110"/>
      <c r="H57" s="110"/>
      <c r="I57" s="110"/>
      <c r="J57" s="110"/>
      <c r="K57" s="110"/>
      <c r="L57" s="110"/>
      <c r="M57" s="112"/>
      <c r="N57" s="110"/>
    </row>
    <row r="58" spans="1:14" ht="51" customHeight="1">
      <c r="A58" s="308" t="s">
        <v>143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10"/>
      <c r="M58" s="118">
        <f>M56+M30</f>
        <v>0</v>
      </c>
      <c r="N58" s="119"/>
    </row>
    <row r="59" spans="1:14" ht="45" customHeight="1">
      <c r="A59" s="109"/>
      <c r="B59" s="110"/>
      <c r="C59" s="110"/>
      <c r="D59" s="110"/>
      <c r="E59" s="111"/>
      <c r="F59" s="110"/>
      <c r="G59" s="110"/>
      <c r="H59" s="110"/>
      <c r="I59" s="110"/>
      <c r="J59" s="110"/>
      <c r="K59" s="110"/>
      <c r="L59" s="110"/>
      <c r="M59" s="112"/>
      <c r="N59" s="110"/>
    </row>
    <row r="60" spans="1:14" ht="45" customHeight="1">
      <c r="A60" s="109"/>
      <c r="B60" s="110"/>
      <c r="C60" s="110"/>
      <c r="D60" s="110"/>
      <c r="E60" s="111"/>
      <c r="F60" s="110"/>
      <c r="G60" s="110"/>
      <c r="H60" s="110"/>
      <c r="I60" s="110"/>
      <c r="J60" s="110"/>
      <c r="K60" s="110"/>
      <c r="L60" s="110"/>
      <c r="M60" s="112"/>
      <c r="N60" s="110"/>
    </row>
    <row r="61" spans="1:14" ht="45" customHeight="1">
      <c r="A61" s="109"/>
      <c r="B61" s="110"/>
      <c r="C61" s="110"/>
      <c r="D61" s="110"/>
      <c r="E61" s="111"/>
      <c r="F61" s="110"/>
      <c r="G61" s="110"/>
      <c r="H61" s="110"/>
      <c r="I61" s="110"/>
      <c r="J61" s="110"/>
      <c r="K61" s="110"/>
      <c r="L61" s="110"/>
      <c r="M61" s="112"/>
      <c r="N61" s="110"/>
    </row>
    <row r="62" spans="1:14" ht="45" customHeight="1">
      <c r="A62" s="109"/>
      <c r="B62" s="110"/>
      <c r="C62" s="110"/>
      <c r="D62" s="110"/>
      <c r="E62" s="111"/>
      <c r="F62" s="110"/>
      <c r="G62" s="110"/>
      <c r="H62" s="110"/>
      <c r="I62" s="110"/>
      <c r="J62" s="110"/>
      <c r="K62" s="110"/>
      <c r="L62" s="110"/>
      <c r="M62" s="112"/>
      <c r="N62" s="110"/>
    </row>
  </sheetData>
  <mergeCells count="62">
    <mergeCell ref="F55:L55"/>
    <mergeCell ref="F56:L56"/>
    <mergeCell ref="A58:L58"/>
    <mergeCell ref="B42:K42"/>
    <mergeCell ref="B44:I44"/>
    <mergeCell ref="A45:L45"/>
    <mergeCell ref="B47:K47"/>
    <mergeCell ref="B48:K48"/>
    <mergeCell ref="B49:K49"/>
    <mergeCell ref="B50:K50"/>
    <mergeCell ref="A34:A35"/>
    <mergeCell ref="B34:B35"/>
    <mergeCell ref="C34:C35"/>
    <mergeCell ref="D34:D35"/>
    <mergeCell ref="A53:L53"/>
    <mergeCell ref="B51:K51"/>
    <mergeCell ref="B52:K52"/>
    <mergeCell ref="B40:L40"/>
    <mergeCell ref="B41:L41"/>
    <mergeCell ref="F34:L34"/>
    <mergeCell ref="K35:L35"/>
    <mergeCell ref="K36:L36"/>
    <mergeCell ref="K37:L37"/>
    <mergeCell ref="K38:L38"/>
    <mergeCell ref="A27:L27"/>
    <mergeCell ref="F29:L29"/>
    <mergeCell ref="F30:L30"/>
    <mergeCell ref="A32:M32"/>
    <mergeCell ref="A33:M33"/>
    <mergeCell ref="B22:K22"/>
    <mergeCell ref="B23:K23"/>
    <mergeCell ref="B24:K24"/>
    <mergeCell ref="B25:K25"/>
    <mergeCell ref="B26:K26"/>
    <mergeCell ref="B15:K15"/>
    <mergeCell ref="B17:I17"/>
    <mergeCell ref="B18:I18"/>
    <mergeCell ref="A19:L19"/>
    <mergeCell ref="B21:K21"/>
    <mergeCell ref="A1:M1"/>
    <mergeCell ref="A2:D2"/>
    <mergeCell ref="E2:I2"/>
    <mergeCell ref="J2:M4"/>
    <mergeCell ref="A3:D3"/>
    <mergeCell ref="E3:I3"/>
    <mergeCell ref="A4:D4"/>
    <mergeCell ref="E34:E35"/>
    <mergeCell ref="A6:M6"/>
    <mergeCell ref="F7:L7"/>
    <mergeCell ref="E4:I4"/>
    <mergeCell ref="A5:M5"/>
    <mergeCell ref="A7:A8"/>
    <mergeCell ref="B7:B8"/>
    <mergeCell ref="C7:C8"/>
    <mergeCell ref="D7:D8"/>
    <mergeCell ref="E7:E8"/>
    <mergeCell ref="K8:L8"/>
    <mergeCell ref="K9:L9"/>
    <mergeCell ref="K10:L10"/>
    <mergeCell ref="K11:L11"/>
    <mergeCell ref="B13:L13"/>
    <mergeCell ref="B14:L1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4"/>
  <sheetViews>
    <sheetView topLeftCell="A10" workbookViewId="0">
      <selection sqref="A1:M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8.42578125" customWidth="1"/>
    <col min="10" max="11" width="8" customWidth="1"/>
    <col min="12" max="12" width="14.5703125" customWidth="1"/>
    <col min="13" max="13" width="16" customWidth="1"/>
    <col min="14" max="14" width="5.28515625" customWidth="1"/>
  </cols>
  <sheetData>
    <row r="1" spans="1:14" ht="24.75" customHeight="1">
      <c r="A1" s="272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</row>
    <row r="2" spans="1:14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145</v>
      </c>
      <c r="K2" s="278"/>
      <c r="L2" s="278"/>
      <c r="M2" s="279"/>
      <c r="N2" s="14"/>
    </row>
    <row r="3" spans="1:14" ht="35.25" customHeight="1">
      <c r="A3" s="275" t="s">
        <v>41</v>
      </c>
      <c r="B3" s="273"/>
      <c r="C3" s="273"/>
      <c r="D3" s="274"/>
      <c r="E3" s="276" t="s">
        <v>146</v>
      </c>
      <c r="F3" s="273"/>
      <c r="G3" s="273"/>
      <c r="H3" s="273"/>
      <c r="I3" s="274"/>
      <c r="J3" s="280"/>
      <c r="K3" s="281"/>
      <c r="L3" s="281"/>
      <c r="M3" s="282"/>
      <c r="N3" s="14"/>
    </row>
    <row r="4" spans="1:14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</row>
    <row r="5" spans="1:14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>
      <c r="A6" s="287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</row>
    <row r="7" spans="1:14" ht="15" customHeight="1">
      <c r="A7" s="288" t="s">
        <v>46</v>
      </c>
      <c r="B7" s="288" t="s">
        <v>47</v>
      </c>
      <c r="C7" s="288" t="s">
        <v>48</v>
      </c>
      <c r="D7" s="288" t="s">
        <v>49</v>
      </c>
      <c r="E7" s="288" t="s">
        <v>50</v>
      </c>
      <c r="F7" s="290" t="s">
        <v>51</v>
      </c>
      <c r="G7" s="273"/>
      <c r="H7" s="273"/>
      <c r="I7" s="273"/>
      <c r="J7" s="273"/>
      <c r="K7" s="273"/>
      <c r="L7" s="274"/>
      <c r="M7" s="101"/>
      <c r="N7" s="14"/>
    </row>
    <row r="8" spans="1:14" ht="30" customHeight="1">
      <c r="A8" s="289"/>
      <c r="B8" s="289"/>
      <c r="C8" s="289"/>
      <c r="D8" s="289"/>
      <c r="E8" s="289"/>
      <c r="F8" s="17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291" t="s">
        <v>57</v>
      </c>
      <c r="L8" s="274"/>
      <c r="M8" s="18" t="s">
        <v>58</v>
      </c>
      <c r="N8" s="14"/>
    </row>
    <row r="9" spans="1:14" ht="27" customHeight="1">
      <c r="A9" s="19">
        <v>1</v>
      </c>
      <c r="B9" s="20"/>
      <c r="C9" s="20"/>
      <c r="D9" s="20"/>
      <c r="E9" s="21" t="s">
        <v>147</v>
      </c>
      <c r="F9" s="22"/>
      <c r="G9" s="23"/>
      <c r="H9" s="23"/>
      <c r="I9" s="23"/>
      <c r="J9" s="23"/>
      <c r="K9" s="292"/>
      <c r="L9" s="274"/>
      <c r="M9" s="24"/>
      <c r="N9" s="14"/>
    </row>
    <row r="10" spans="1:14" ht="12.75" customHeight="1">
      <c r="A10" s="25" t="s">
        <v>60</v>
      </c>
      <c r="B10" s="25" t="s">
        <v>61</v>
      </c>
      <c r="C10" s="26" t="s">
        <v>62</v>
      </c>
      <c r="D10" s="25">
        <v>93568</v>
      </c>
      <c r="E10" s="27" t="str">
        <f>VLOOKUP(D10,INSUMOS!$A$4:$C$5131,2,FALSE)</f>
        <v>ENGENHEIRO SENIOR COM ENCARGOS COMPLEMENTARES</v>
      </c>
      <c r="F10" s="28" t="s">
        <v>63</v>
      </c>
      <c r="G10" s="29"/>
      <c r="H10" s="29"/>
      <c r="I10" s="29"/>
      <c r="J10" s="30">
        <f t="shared" ref="J10:J13" si="0">(I10*H10*G10)/176</f>
        <v>0</v>
      </c>
      <c r="K10" s="293"/>
      <c r="L10" s="274"/>
      <c r="M10" s="31">
        <f t="shared" ref="M10:M13" si="1">K10*J10</f>
        <v>0</v>
      </c>
      <c r="N10" s="14"/>
    </row>
    <row r="11" spans="1:14" ht="12.75" customHeight="1">
      <c r="A11" s="25" t="s">
        <v>64</v>
      </c>
      <c r="B11" s="25" t="s">
        <v>61</v>
      </c>
      <c r="C11" s="26" t="s">
        <v>62</v>
      </c>
      <c r="D11" s="28">
        <v>93567</v>
      </c>
      <c r="E11" s="27" t="str">
        <f>VLOOKUP(D11,INSUMOS!$A$4:$C$5131,2,FALSE)</f>
        <v>ENGENHEIRO PLENO COM ENCARGOS COMPLEMENTARES</v>
      </c>
      <c r="F11" s="28" t="s">
        <v>63</v>
      </c>
      <c r="G11" s="29"/>
      <c r="H11" s="29"/>
      <c r="I11" s="29"/>
      <c r="J11" s="30">
        <f t="shared" si="0"/>
        <v>0</v>
      </c>
      <c r="K11" s="293"/>
      <c r="L11" s="274"/>
      <c r="M11" s="31">
        <f t="shared" si="1"/>
        <v>0</v>
      </c>
      <c r="N11" s="14"/>
    </row>
    <row r="12" spans="1:14" ht="12.75" customHeight="1">
      <c r="A12" s="25" t="s">
        <v>65</v>
      </c>
      <c r="B12" s="25" t="s">
        <v>66</v>
      </c>
      <c r="C12" s="26" t="s">
        <v>62</v>
      </c>
      <c r="D12" s="28">
        <v>93561</v>
      </c>
      <c r="E12" s="27" t="str">
        <f>VLOOKUP(D12,INSUMOS!$A$4:$C$5131,2,FALSE)</f>
        <v>DESENHISTA PROJETISTA COM ENCARGOS COMPLEMENTARES</v>
      </c>
      <c r="F12" s="28" t="s">
        <v>63</v>
      </c>
      <c r="G12" s="29"/>
      <c r="H12" s="29"/>
      <c r="I12" s="29"/>
      <c r="J12" s="30">
        <f t="shared" si="0"/>
        <v>0</v>
      </c>
      <c r="K12" s="293"/>
      <c r="L12" s="274"/>
      <c r="M12" s="31">
        <f t="shared" si="1"/>
        <v>0</v>
      </c>
      <c r="N12" s="32"/>
    </row>
    <row r="13" spans="1:14" ht="12.75" customHeight="1">
      <c r="A13" s="25" t="s">
        <v>67</v>
      </c>
      <c r="B13" s="25" t="s">
        <v>66</v>
      </c>
      <c r="C13" s="26" t="s">
        <v>62</v>
      </c>
      <c r="D13" s="28">
        <v>93560</v>
      </c>
      <c r="E13" s="27" t="str">
        <f>VLOOKUP(D13,INSUMOS!$A$4:$C$5131,2,FALSE)</f>
        <v>DESENHISTA COPISTA COM ENCARGOS COMPLEMENTARES</v>
      </c>
      <c r="F13" s="28" t="s">
        <v>63</v>
      </c>
      <c r="G13" s="29"/>
      <c r="H13" s="29"/>
      <c r="I13" s="29"/>
      <c r="J13" s="30">
        <f t="shared" si="0"/>
        <v>0</v>
      </c>
      <c r="K13" s="293"/>
      <c r="L13" s="274"/>
      <c r="M13" s="31">
        <f t="shared" si="1"/>
        <v>0</v>
      </c>
      <c r="N13" s="32"/>
    </row>
    <row r="14" spans="1:14" ht="27" customHeight="1">
      <c r="A14" s="19">
        <v>2</v>
      </c>
      <c r="B14" s="20"/>
      <c r="C14" s="20"/>
      <c r="D14" s="20"/>
      <c r="E14" s="21" t="s">
        <v>148</v>
      </c>
      <c r="F14" s="92"/>
      <c r="G14" s="64"/>
      <c r="H14" s="64"/>
      <c r="I14" s="64"/>
      <c r="J14" s="75"/>
      <c r="K14" s="300"/>
      <c r="L14" s="274"/>
      <c r="M14" s="64"/>
      <c r="N14" s="14"/>
    </row>
    <row r="15" spans="1:14" ht="12.75" customHeight="1">
      <c r="A15" s="76" t="s">
        <v>105</v>
      </c>
      <c r="B15" s="76" t="s">
        <v>61</v>
      </c>
      <c r="C15" s="77" t="s">
        <v>62</v>
      </c>
      <c r="D15" s="78">
        <v>93568</v>
      </c>
      <c r="E15" s="80" t="str">
        <f>VLOOKUP(D15,INSUMOS!$A$4:$C$5131,2,FALSE)</f>
        <v>ENGENHEIRO SENIOR COM ENCARGOS COMPLEMENTARES</v>
      </c>
      <c r="F15" s="78" t="s">
        <v>63</v>
      </c>
      <c r="G15" s="29"/>
      <c r="H15" s="29"/>
      <c r="I15" s="29"/>
      <c r="J15" s="30">
        <f t="shared" ref="J15:J18" si="2">(I15*H15*G15)/176</f>
        <v>0</v>
      </c>
      <c r="K15" s="293"/>
      <c r="L15" s="274"/>
      <c r="M15" s="72">
        <f t="shared" ref="M15:M18" si="3">K15*J15</f>
        <v>0</v>
      </c>
      <c r="N15" s="32"/>
    </row>
    <row r="16" spans="1:14" ht="12.75" customHeight="1">
      <c r="A16" s="76" t="s">
        <v>106</v>
      </c>
      <c r="B16" s="76" t="s">
        <v>61</v>
      </c>
      <c r="C16" s="77" t="s">
        <v>62</v>
      </c>
      <c r="D16" s="78">
        <v>93567</v>
      </c>
      <c r="E16" s="80" t="str">
        <f>VLOOKUP(D16,INSUMOS!$A$4:$C$5131,2,FALSE)</f>
        <v>ENGENHEIRO PLENO COM ENCARGOS COMPLEMENTARES</v>
      </c>
      <c r="F16" s="78" t="s">
        <v>63</v>
      </c>
      <c r="G16" s="29"/>
      <c r="H16" s="29"/>
      <c r="I16" s="29"/>
      <c r="J16" s="30">
        <f t="shared" si="2"/>
        <v>0</v>
      </c>
      <c r="K16" s="293"/>
      <c r="L16" s="274"/>
      <c r="M16" s="72">
        <f t="shared" si="3"/>
        <v>0</v>
      </c>
      <c r="N16" s="14"/>
    </row>
    <row r="17" spans="1:14" ht="12.75" customHeight="1">
      <c r="A17" s="76" t="s">
        <v>107</v>
      </c>
      <c r="B17" s="76" t="s">
        <v>61</v>
      </c>
      <c r="C17" s="77" t="s">
        <v>62</v>
      </c>
      <c r="D17" s="78">
        <v>93565</v>
      </c>
      <c r="E17" s="80" t="str">
        <f>VLOOKUP(D17,INSUMOS!$A$4:$C$5131,2,FALSE)</f>
        <v>ENGENHEIRO JUNIOR COM ENCARGOS COMPLEMENTARES</v>
      </c>
      <c r="F17" s="78" t="s">
        <v>63</v>
      </c>
      <c r="G17" s="29"/>
      <c r="H17" s="29"/>
      <c r="I17" s="29"/>
      <c r="J17" s="30">
        <f t="shared" si="2"/>
        <v>0</v>
      </c>
      <c r="K17" s="293"/>
      <c r="L17" s="274"/>
      <c r="M17" s="72">
        <f t="shared" si="3"/>
        <v>0</v>
      </c>
      <c r="N17" s="32"/>
    </row>
    <row r="18" spans="1:14" ht="12.75" customHeight="1">
      <c r="A18" s="76" t="s">
        <v>108</v>
      </c>
      <c r="B18" s="76" t="s">
        <v>66</v>
      </c>
      <c r="C18" s="77" t="s">
        <v>62</v>
      </c>
      <c r="D18" s="78">
        <v>93561</v>
      </c>
      <c r="E18" s="80" t="str">
        <f>VLOOKUP(D18,INSUMOS!$A$4:$C$5131,2,FALSE)</f>
        <v>DESENHISTA PROJETISTA COM ENCARGOS COMPLEMENTARES</v>
      </c>
      <c r="F18" s="78" t="s">
        <v>63</v>
      </c>
      <c r="G18" s="29"/>
      <c r="H18" s="29"/>
      <c r="I18" s="29"/>
      <c r="J18" s="30">
        <f t="shared" si="2"/>
        <v>0</v>
      </c>
      <c r="K18" s="293"/>
      <c r="L18" s="274"/>
      <c r="M18" s="72">
        <f t="shared" si="3"/>
        <v>0</v>
      </c>
      <c r="N18" s="14"/>
    </row>
    <row r="19" spans="1:14" ht="27.75" customHeight="1">
      <c r="A19" s="19">
        <v>3</v>
      </c>
      <c r="B19" s="20"/>
      <c r="C19" s="20"/>
      <c r="D19" s="20"/>
      <c r="E19" s="21" t="s">
        <v>149</v>
      </c>
      <c r="F19" s="92"/>
      <c r="G19" s="64"/>
      <c r="H19" s="64"/>
      <c r="I19" s="64"/>
      <c r="J19" s="75"/>
      <c r="K19" s="300"/>
      <c r="L19" s="274"/>
      <c r="M19" s="64"/>
      <c r="N19" s="14"/>
    </row>
    <row r="20" spans="1:14" ht="12.75" customHeight="1">
      <c r="A20" s="76" t="s">
        <v>69</v>
      </c>
      <c r="B20" s="76" t="s">
        <v>61</v>
      </c>
      <c r="C20" s="77" t="s">
        <v>62</v>
      </c>
      <c r="D20" s="78">
        <v>93568</v>
      </c>
      <c r="E20" s="80" t="str">
        <f>VLOOKUP(D20,INSUMOS!$A$4:$C$5131,2,FALSE)</f>
        <v>ENGENHEIRO SENIOR COM ENCARGOS COMPLEMENTARES</v>
      </c>
      <c r="F20" s="78" t="s">
        <v>63</v>
      </c>
      <c r="G20" s="29"/>
      <c r="H20" s="29"/>
      <c r="I20" s="29"/>
      <c r="J20" s="30">
        <f t="shared" ref="J20:J23" si="4">(I20*H20*G20)/176</f>
        <v>0</v>
      </c>
      <c r="K20" s="293"/>
      <c r="L20" s="274"/>
      <c r="M20" s="72">
        <f t="shared" ref="M20:M23" si="5">K20*J20</f>
        <v>0</v>
      </c>
      <c r="N20" s="32"/>
    </row>
    <row r="21" spans="1:14" ht="12.75" customHeight="1">
      <c r="A21" s="76" t="s">
        <v>110</v>
      </c>
      <c r="B21" s="76" t="s">
        <v>61</v>
      </c>
      <c r="C21" s="77" t="s">
        <v>62</v>
      </c>
      <c r="D21" s="78">
        <v>93567</v>
      </c>
      <c r="E21" s="80" t="str">
        <f>VLOOKUP(D21,INSUMOS!$A$4:$C$5131,2,FALSE)</f>
        <v>ENGENHEIRO PLENO COM ENCARGOS COMPLEMENTARES</v>
      </c>
      <c r="F21" s="78" t="s">
        <v>63</v>
      </c>
      <c r="G21" s="29"/>
      <c r="H21" s="29"/>
      <c r="I21" s="29"/>
      <c r="J21" s="30">
        <f t="shared" si="4"/>
        <v>0</v>
      </c>
      <c r="K21" s="293"/>
      <c r="L21" s="274"/>
      <c r="M21" s="72">
        <f t="shared" si="5"/>
        <v>0</v>
      </c>
      <c r="N21" s="14"/>
    </row>
    <row r="22" spans="1:14" ht="12.75" customHeight="1">
      <c r="A22" s="76" t="s">
        <v>111</v>
      </c>
      <c r="B22" s="76" t="s">
        <v>61</v>
      </c>
      <c r="C22" s="77" t="s">
        <v>62</v>
      </c>
      <c r="D22" s="78">
        <v>93565</v>
      </c>
      <c r="E22" s="80" t="str">
        <f>VLOOKUP(D22,INSUMOS!$A$4:$C$5131,2,FALSE)</f>
        <v>ENGENHEIRO JUNIOR COM ENCARGOS COMPLEMENTARES</v>
      </c>
      <c r="F22" s="78" t="s">
        <v>63</v>
      </c>
      <c r="G22" s="29"/>
      <c r="H22" s="29"/>
      <c r="I22" s="29"/>
      <c r="J22" s="30">
        <f t="shared" si="4"/>
        <v>0</v>
      </c>
      <c r="K22" s="293"/>
      <c r="L22" s="274"/>
      <c r="M22" s="72">
        <f t="shared" si="5"/>
        <v>0</v>
      </c>
      <c r="N22" s="32"/>
    </row>
    <row r="23" spans="1:14" ht="12.75" customHeight="1">
      <c r="A23" s="76" t="s">
        <v>112</v>
      </c>
      <c r="B23" s="76" t="s">
        <v>66</v>
      </c>
      <c r="C23" s="77" t="s">
        <v>62</v>
      </c>
      <c r="D23" s="78">
        <v>93561</v>
      </c>
      <c r="E23" s="80" t="str">
        <f>VLOOKUP(D23,INSUMOS!$A$4:$C$5131,2,FALSE)</f>
        <v>DESENHISTA PROJETISTA COM ENCARGOS COMPLEMENTARES</v>
      </c>
      <c r="F23" s="78" t="s">
        <v>63</v>
      </c>
      <c r="G23" s="29"/>
      <c r="H23" s="29"/>
      <c r="I23" s="29"/>
      <c r="J23" s="30">
        <f t="shared" si="4"/>
        <v>0</v>
      </c>
      <c r="K23" s="293"/>
      <c r="L23" s="274"/>
      <c r="M23" s="72">
        <f t="shared" si="5"/>
        <v>0</v>
      </c>
      <c r="N23" s="14"/>
    </row>
    <row r="24" spans="1:14" ht="30" customHeight="1">
      <c r="A24" s="19">
        <v>4</v>
      </c>
      <c r="B24" s="20"/>
      <c r="C24" s="20"/>
      <c r="D24" s="20"/>
      <c r="E24" s="21" t="s">
        <v>150</v>
      </c>
      <c r="F24" s="92"/>
      <c r="G24" s="64"/>
      <c r="H24" s="64"/>
      <c r="I24" s="64"/>
      <c r="J24" s="75"/>
      <c r="K24" s="300"/>
      <c r="L24" s="274"/>
      <c r="M24" s="64"/>
      <c r="N24" s="14"/>
    </row>
    <row r="25" spans="1:14" ht="12.75" customHeight="1">
      <c r="A25" s="76" t="s">
        <v>71</v>
      </c>
      <c r="B25" s="76" t="s">
        <v>61</v>
      </c>
      <c r="C25" s="77" t="s">
        <v>62</v>
      </c>
      <c r="D25" s="78">
        <v>93568</v>
      </c>
      <c r="E25" s="80" t="str">
        <f>VLOOKUP(D25,INSUMOS!$A$4:$C$5131,2,FALSE)</f>
        <v>ENGENHEIRO SENIOR COM ENCARGOS COMPLEMENTARES</v>
      </c>
      <c r="F25" s="78" t="s">
        <v>63</v>
      </c>
      <c r="G25" s="29"/>
      <c r="H25" s="29"/>
      <c r="I25" s="29"/>
      <c r="J25" s="30">
        <f t="shared" ref="J25:J28" si="6">(I25*H25*G25)/176</f>
        <v>0</v>
      </c>
      <c r="K25" s="293"/>
      <c r="L25" s="274"/>
      <c r="M25" s="72">
        <f t="shared" ref="M25:M28" si="7">K25*J25</f>
        <v>0</v>
      </c>
      <c r="N25" s="32"/>
    </row>
    <row r="26" spans="1:14" ht="12.75" customHeight="1">
      <c r="A26" s="76" t="s">
        <v>72</v>
      </c>
      <c r="B26" s="76" t="s">
        <v>61</v>
      </c>
      <c r="C26" s="77" t="s">
        <v>62</v>
      </c>
      <c r="D26" s="78">
        <v>93567</v>
      </c>
      <c r="E26" s="80" t="str">
        <f>VLOOKUP(D26,INSUMOS!$A$4:$C$5131,2,FALSE)</f>
        <v>ENGENHEIRO PLENO COM ENCARGOS COMPLEMENTARES</v>
      </c>
      <c r="F26" s="78" t="s">
        <v>63</v>
      </c>
      <c r="G26" s="29"/>
      <c r="H26" s="29"/>
      <c r="I26" s="29"/>
      <c r="J26" s="30">
        <f t="shared" si="6"/>
        <v>0</v>
      </c>
      <c r="K26" s="293"/>
      <c r="L26" s="274"/>
      <c r="M26" s="72">
        <f t="shared" si="7"/>
        <v>0</v>
      </c>
      <c r="N26" s="14"/>
    </row>
    <row r="27" spans="1:14" ht="12.75" customHeight="1">
      <c r="A27" s="76" t="s">
        <v>114</v>
      </c>
      <c r="B27" s="76" t="s">
        <v>61</v>
      </c>
      <c r="C27" s="77" t="s">
        <v>62</v>
      </c>
      <c r="D27" s="78">
        <v>93565</v>
      </c>
      <c r="E27" s="80" t="str">
        <f>VLOOKUP(D27,INSUMOS!$A$4:$C$5131,2,FALSE)</f>
        <v>ENGENHEIRO JUNIOR COM ENCARGOS COMPLEMENTARES</v>
      </c>
      <c r="F27" s="78" t="s">
        <v>63</v>
      </c>
      <c r="G27" s="29"/>
      <c r="H27" s="29"/>
      <c r="I27" s="29"/>
      <c r="J27" s="30">
        <f t="shared" si="6"/>
        <v>0</v>
      </c>
      <c r="K27" s="293"/>
      <c r="L27" s="274"/>
      <c r="M27" s="72">
        <f t="shared" si="7"/>
        <v>0</v>
      </c>
      <c r="N27" s="32"/>
    </row>
    <row r="28" spans="1:14" ht="12.75" customHeight="1">
      <c r="A28" s="76" t="s">
        <v>115</v>
      </c>
      <c r="B28" s="76" t="s">
        <v>66</v>
      </c>
      <c r="C28" s="77" t="s">
        <v>62</v>
      </c>
      <c r="D28" s="78">
        <v>93561</v>
      </c>
      <c r="E28" s="80" t="str">
        <f>VLOOKUP(D28,INSUMOS!$A$4:$C$5131,2,FALSE)</f>
        <v>DESENHISTA PROJETISTA COM ENCARGOS COMPLEMENTARES</v>
      </c>
      <c r="F28" s="78" t="s">
        <v>63</v>
      </c>
      <c r="G28" s="29"/>
      <c r="H28" s="29"/>
      <c r="I28" s="29"/>
      <c r="J28" s="30">
        <f t="shared" si="6"/>
        <v>0</v>
      </c>
      <c r="K28" s="293"/>
      <c r="L28" s="274"/>
      <c r="M28" s="72">
        <f t="shared" si="7"/>
        <v>0</v>
      </c>
      <c r="N28" s="14"/>
    </row>
    <row r="29" spans="1:14" ht="15" customHeight="1">
      <c r="A29" s="19">
        <v>5</v>
      </c>
      <c r="B29" s="20"/>
      <c r="C29" s="20"/>
      <c r="D29" s="20"/>
      <c r="E29" s="21" t="s">
        <v>68</v>
      </c>
      <c r="F29" s="22"/>
      <c r="G29" s="23"/>
      <c r="H29" s="23"/>
      <c r="I29" s="23"/>
      <c r="J29" s="33"/>
      <c r="K29" s="292"/>
      <c r="L29" s="274"/>
      <c r="M29" s="23"/>
      <c r="N29" s="14"/>
    </row>
    <row r="30" spans="1:14" ht="12.75" customHeight="1">
      <c r="A30" s="25" t="s">
        <v>74</v>
      </c>
      <c r="B30" s="25" t="s">
        <v>61</v>
      </c>
      <c r="C30" s="26" t="s">
        <v>62</v>
      </c>
      <c r="D30" s="28">
        <v>93565</v>
      </c>
      <c r="E30" s="27" t="str">
        <f>VLOOKUP(D30,INSUMOS!$A$4:$C$5131,2,FALSE)</f>
        <v>ENGENHEIRO JUNIOR COM ENCARGOS COMPLEMENTARES</v>
      </c>
      <c r="F30" s="28" t="s">
        <v>63</v>
      </c>
      <c r="G30" s="29"/>
      <c r="H30" s="29"/>
      <c r="I30" s="29"/>
      <c r="J30" s="30">
        <f>(I30*H30*G30)/176</f>
        <v>0</v>
      </c>
      <c r="K30" s="293"/>
      <c r="L30" s="274"/>
      <c r="M30" s="31">
        <f>K30*J30</f>
        <v>0</v>
      </c>
      <c r="N30" s="14"/>
    </row>
    <row r="31" spans="1:14" ht="15" customHeight="1">
      <c r="A31" s="19">
        <v>6</v>
      </c>
      <c r="B31" s="20"/>
      <c r="C31" s="20"/>
      <c r="D31" s="20"/>
      <c r="E31" s="21" t="s">
        <v>73</v>
      </c>
      <c r="F31" s="22"/>
      <c r="G31" s="23"/>
      <c r="H31" s="23"/>
      <c r="I31" s="23"/>
      <c r="J31" s="33"/>
      <c r="K31" s="292"/>
      <c r="L31" s="274"/>
      <c r="M31" s="23"/>
      <c r="N31" s="14"/>
    </row>
    <row r="32" spans="1:14" ht="12.75" customHeight="1">
      <c r="A32" s="25" t="s">
        <v>116</v>
      </c>
      <c r="B32" s="25" t="s">
        <v>66</v>
      </c>
      <c r="C32" s="26" t="s">
        <v>62</v>
      </c>
      <c r="D32" s="28">
        <v>93562</v>
      </c>
      <c r="E32" s="27" t="str">
        <f>VLOOKUP(D32,INSUMOS!$A$4:$C$5131,2,FALSE)</f>
        <v>AUXILIAR DE DESENHISTA COM ENCARGOS COMPLEMENTARES</v>
      </c>
      <c r="F32" s="34" t="s">
        <v>63</v>
      </c>
      <c r="G32" s="29"/>
      <c r="H32" s="29"/>
      <c r="I32" s="29"/>
      <c r="J32" s="30">
        <f>(I32*H32*G32)/176</f>
        <v>0</v>
      </c>
      <c r="K32" s="293"/>
      <c r="L32" s="274"/>
      <c r="M32" s="31">
        <f>K32*J32</f>
        <v>0</v>
      </c>
      <c r="N32" s="14"/>
    </row>
    <row r="33" spans="1:14" ht="7.5" customHeight="1">
      <c r="A33" s="93"/>
      <c r="B33" s="93"/>
      <c r="C33" s="93"/>
      <c r="D33" s="93"/>
      <c r="E33" s="94"/>
      <c r="F33" s="93"/>
      <c r="G33" s="93"/>
      <c r="H33" s="93"/>
      <c r="I33" s="93"/>
      <c r="J33" s="93"/>
      <c r="K33" s="93"/>
      <c r="L33" s="93"/>
      <c r="M33" s="93"/>
      <c r="N33" s="14"/>
    </row>
    <row r="34" spans="1:14" ht="12.75" customHeight="1">
      <c r="A34" s="36" t="s">
        <v>75</v>
      </c>
      <c r="B34" s="294" t="s">
        <v>76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37">
        <f>SUM(M35:M36)</f>
        <v>0</v>
      </c>
      <c r="N34" s="14"/>
    </row>
    <row r="35" spans="1:14" ht="12.75" customHeight="1">
      <c r="A35" s="28" t="s">
        <v>77</v>
      </c>
      <c r="B35" s="295" t="s">
        <v>78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4"/>
      <c r="M35" s="38">
        <f>SUM(M9:M32)</f>
        <v>0</v>
      </c>
      <c r="N35" s="14"/>
    </row>
    <row r="36" spans="1:14" ht="12.75" customHeight="1">
      <c r="A36" s="28" t="s">
        <v>79</v>
      </c>
      <c r="B36" s="295" t="s">
        <v>80</v>
      </c>
      <c r="C36" s="273"/>
      <c r="D36" s="273"/>
      <c r="E36" s="273"/>
      <c r="F36" s="273"/>
      <c r="G36" s="273"/>
      <c r="H36" s="273"/>
      <c r="I36" s="273"/>
      <c r="J36" s="273"/>
      <c r="K36" s="299"/>
      <c r="L36" s="39"/>
      <c r="M36" s="38">
        <f>M35*L36</f>
        <v>0</v>
      </c>
      <c r="N36" s="14"/>
    </row>
    <row r="37" spans="1:14" ht="7.5" customHeight="1">
      <c r="A37" s="40"/>
      <c r="B37" s="14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41"/>
      <c r="N37" s="14"/>
    </row>
    <row r="38" spans="1:14" ht="12.75" customHeight="1">
      <c r="A38" s="36" t="s">
        <v>81</v>
      </c>
      <c r="B38" s="294" t="s">
        <v>82</v>
      </c>
      <c r="C38" s="273"/>
      <c r="D38" s="273"/>
      <c r="E38" s="273"/>
      <c r="F38" s="273"/>
      <c r="G38" s="273"/>
      <c r="H38" s="273"/>
      <c r="I38" s="274"/>
      <c r="J38" s="42" t="s">
        <v>31</v>
      </c>
      <c r="K38" s="42" t="s">
        <v>83</v>
      </c>
      <c r="L38" s="42" t="s">
        <v>84</v>
      </c>
      <c r="M38" s="37">
        <f>SUM(M39:M40,)</f>
        <v>0</v>
      </c>
      <c r="N38" s="14"/>
    </row>
    <row r="39" spans="1:14" ht="12.75" customHeight="1">
      <c r="A39" s="45" t="s">
        <v>22</v>
      </c>
      <c r="B39" s="276" t="str">
        <f>VLOOKUP(A39,INSUMOS!$A$4:$C$1000,2,FALSE)</f>
        <v>IMPRESSÕES E PLOTAGENS</v>
      </c>
      <c r="C39" s="273"/>
      <c r="D39" s="273"/>
      <c r="E39" s="273"/>
      <c r="F39" s="273"/>
      <c r="G39" s="273"/>
      <c r="H39" s="273"/>
      <c r="I39" s="274"/>
      <c r="J39" s="25" t="str">
        <f>VLOOKUP(A39,INSUMOS!$A$4:$C$1000,3,FALSE)</f>
        <v>UNIDADE</v>
      </c>
      <c r="K39" s="43"/>
      <c r="L39" s="44"/>
      <c r="M39" s="38">
        <f t="shared" ref="M39:M40" si="8">L39*K39</f>
        <v>0</v>
      </c>
      <c r="N39" s="14"/>
    </row>
    <row r="40" spans="1:14" ht="12.75" customHeight="1">
      <c r="A40" s="45" t="s">
        <v>26</v>
      </c>
      <c r="B40" s="276" t="str">
        <f>VLOOKUP(A40,INSUMOS!$A$4:$C$1000,2,FALSE)</f>
        <v>TAXAS E EMOLUMENTOS (LICENCIAMENTO/CERTIFICAÇÃO PÓS OBRA)</v>
      </c>
      <c r="C40" s="273"/>
      <c r="D40" s="273"/>
      <c r="E40" s="273"/>
      <c r="F40" s="273"/>
      <c r="G40" s="273"/>
      <c r="H40" s="273"/>
      <c r="I40" s="274"/>
      <c r="J40" s="25" t="str">
        <f>VLOOKUP(A40,INSUMOS!$A$4:$C$1000,3,FALSE)</f>
        <v>UNIDADE</v>
      </c>
      <c r="K40" s="43"/>
      <c r="L40" s="44"/>
      <c r="M40" s="38">
        <f t="shared" si="8"/>
        <v>0</v>
      </c>
      <c r="N40" s="14"/>
    </row>
    <row r="41" spans="1:14" ht="12.75" customHeight="1">
      <c r="A41" s="297" t="s">
        <v>85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  <c r="M41" s="37">
        <f>SUM(M34,M38)</f>
        <v>0</v>
      </c>
      <c r="N41" s="14"/>
    </row>
    <row r="42" spans="1:14" ht="7.5" customHeight="1">
      <c r="A42" s="40"/>
      <c r="B42" s="14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41"/>
      <c r="N42" s="14"/>
    </row>
    <row r="43" spans="1:14" ht="12.75" customHeight="1">
      <c r="A43" s="36" t="s">
        <v>86</v>
      </c>
      <c r="B43" s="294" t="s">
        <v>87</v>
      </c>
      <c r="C43" s="273"/>
      <c r="D43" s="273"/>
      <c r="E43" s="273"/>
      <c r="F43" s="273"/>
      <c r="G43" s="273"/>
      <c r="H43" s="273"/>
      <c r="I43" s="273"/>
      <c r="J43" s="273"/>
      <c r="K43" s="274"/>
      <c r="L43" s="46"/>
      <c r="M43" s="37">
        <f>M35*L43</f>
        <v>0</v>
      </c>
      <c r="N43" s="14"/>
    </row>
    <row r="44" spans="1:14" ht="12.75" customHeight="1">
      <c r="A44" s="36" t="s">
        <v>88</v>
      </c>
      <c r="B44" s="298" t="s">
        <v>89</v>
      </c>
      <c r="C44" s="273"/>
      <c r="D44" s="273"/>
      <c r="E44" s="273"/>
      <c r="F44" s="273"/>
      <c r="G44" s="273"/>
      <c r="H44" s="273"/>
      <c r="I44" s="273"/>
      <c r="J44" s="273"/>
      <c r="K44" s="274"/>
      <c r="L44" s="46"/>
      <c r="M44" s="37">
        <f>SUM(M34,M38,M43)*L44</f>
        <v>0</v>
      </c>
      <c r="N44" s="14"/>
    </row>
    <row r="45" spans="1:14" ht="12.75" customHeight="1">
      <c r="A45" s="36" t="s">
        <v>90</v>
      </c>
      <c r="B45" s="298" t="s">
        <v>91</v>
      </c>
      <c r="C45" s="273"/>
      <c r="D45" s="273"/>
      <c r="E45" s="273"/>
      <c r="F45" s="273"/>
      <c r="G45" s="273"/>
      <c r="H45" s="273"/>
      <c r="I45" s="273"/>
      <c r="J45" s="273"/>
      <c r="K45" s="274"/>
      <c r="L45" s="47">
        <f>SUM(L46:L48)</f>
        <v>0</v>
      </c>
      <c r="M45" s="37">
        <f>SUM(M46,M47,M48)</f>
        <v>0</v>
      </c>
      <c r="N45" s="14"/>
    </row>
    <row r="46" spans="1:14" ht="12.75" customHeight="1">
      <c r="A46" s="28" t="s">
        <v>92</v>
      </c>
      <c r="B46" s="296" t="s">
        <v>93</v>
      </c>
      <c r="C46" s="273"/>
      <c r="D46" s="273"/>
      <c r="E46" s="273"/>
      <c r="F46" s="273"/>
      <c r="G46" s="273"/>
      <c r="H46" s="273"/>
      <c r="I46" s="273"/>
      <c r="J46" s="273"/>
      <c r="K46" s="299"/>
      <c r="L46" s="39"/>
      <c r="M46" s="38">
        <f>(($M$41+$M$43+$M$44)/(1-L45))*L46</f>
        <v>0</v>
      </c>
      <c r="N46" s="14"/>
    </row>
    <row r="47" spans="1:14" ht="12.75" customHeight="1">
      <c r="A47" s="28" t="s">
        <v>94</v>
      </c>
      <c r="B47" s="296" t="s">
        <v>95</v>
      </c>
      <c r="C47" s="273"/>
      <c r="D47" s="273"/>
      <c r="E47" s="273"/>
      <c r="F47" s="273"/>
      <c r="G47" s="273"/>
      <c r="H47" s="273"/>
      <c r="I47" s="273"/>
      <c r="J47" s="273"/>
      <c r="K47" s="299"/>
      <c r="L47" s="39"/>
      <c r="M47" s="38">
        <f>(($M$41+$M$43+$M$44)/(1-L45))*L47</f>
        <v>0</v>
      </c>
      <c r="N47" s="14"/>
    </row>
    <row r="48" spans="1:14" ht="12.75" customHeight="1">
      <c r="A48" s="28" t="s">
        <v>96</v>
      </c>
      <c r="B48" s="296" t="s">
        <v>97</v>
      </c>
      <c r="C48" s="273"/>
      <c r="D48" s="273"/>
      <c r="E48" s="273"/>
      <c r="F48" s="273"/>
      <c r="G48" s="273"/>
      <c r="H48" s="273"/>
      <c r="I48" s="273"/>
      <c r="J48" s="273"/>
      <c r="K48" s="299"/>
      <c r="L48" s="39"/>
      <c r="M48" s="38">
        <f>(($M$41+$M$43+$M$44)/(1-L45))*L48</f>
        <v>0</v>
      </c>
      <c r="N48" s="14"/>
    </row>
    <row r="49" spans="1:14" ht="12.75" customHeight="1">
      <c r="A49" s="297" t="s">
        <v>98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4"/>
      <c r="M49" s="48">
        <f>SUM(M43,M44,M45)</f>
        <v>0</v>
      </c>
      <c r="N49" s="49"/>
    </row>
    <row r="50" spans="1:14" ht="7.5" customHeight="1">
      <c r="A50" s="50"/>
      <c r="B50" s="51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3"/>
      <c r="N50" s="14"/>
    </row>
    <row r="51" spans="1:14" ht="12.75" customHeight="1">
      <c r="A51" s="297" t="s">
        <v>99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4"/>
      <c r="M51" s="37">
        <f>TRUNC(M41+M49,2)</f>
        <v>0</v>
      </c>
      <c r="N51" s="14"/>
    </row>
    <row r="52" spans="1:14" ht="12.75" customHeight="1">
      <c r="A52" s="54"/>
      <c r="B52" s="54"/>
      <c r="C52" s="55"/>
      <c r="D52" s="54"/>
      <c r="E52" s="56"/>
      <c r="F52" s="32"/>
      <c r="G52" s="57"/>
      <c r="H52" s="57"/>
      <c r="I52" s="57"/>
      <c r="J52" s="58"/>
      <c r="K52" s="14"/>
      <c r="L52" s="14"/>
      <c r="M52" s="59"/>
      <c r="N52" s="14"/>
    </row>
    <row r="53" spans="1:14" ht="12.75" customHeight="1">
      <c r="A53" s="54"/>
      <c r="B53" s="54"/>
      <c r="C53" s="55"/>
      <c r="D53" s="54"/>
      <c r="E53" s="56"/>
      <c r="F53" s="32"/>
      <c r="G53" s="57"/>
      <c r="H53" s="57"/>
      <c r="I53" s="57"/>
      <c r="J53" s="58"/>
      <c r="K53" s="14"/>
      <c r="L53" s="14"/>
      <c r="M53" s="59"/>
      <c r="N53" s="14"/>
    </row>
    <row r="54" spans="1:14" ht="12.75" customHeight="1">
      <c r="A54" s="54"/>
      <c r="B54" s="54"/>
      <c r="C54" s="55"/>
      <c r="D54" s="54"/>
      <c r="E54" s="56"/>
      <c r="F54" s="32"/>
      <c r="G54" s="57"/>
      <c r="H54" s="57"/>
      <c r="I54" s="57"/>
      <c r="J54" s="58"/>
      <c r="K54" s="14"/>
      <c r="L54" s="14"/>
      <c r="M54" s="59"/>
      <c r="N54" s="14"/>
    </row>
  </sheetData>
  <mergeCells count="55">
    <mergeCell ref="A49:L49"/>
    <mergeCell ref="A51:L51"/>
    <mergeCell ref="B36:K36"/>
    <mergeCell ref="B38:I38"/>
    <mergeCell ref="B39:I39"/>
    <mergeCell ref="B40:I40"/>
    <mergeCell ref="A41:L41"/>
    <mergeCell ref="B43:K43"/>
    <mergeCell ref="B44:K44"/>
    <mergeCell ref="B35:L35"/>
    <mergeCell ref="B45:K45"/>
    <mergeCell ref="B46:K46"/>
    <mergeCell ref="B47:K47"/>
    <mergeCell ref="B48:K48"/>
    <mergeCell ref="K29:L29"/>
    <mergeCell ref="K30:L30"/>
    <mergeCell ref="K31:L31"/>
    <mergeCell ref="K32:L32"/>
    <mergeCell ref="B34:L34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A6:M6"/>
    <mergeCell ref="A7:A8"/>
    <mergeCell ref="B7:B8"/>
    <mergeCell ref="C7:C8"/>
    <mergeCell ref="D7:D8"/>
    <mergeCell ref="E7:E8"/>
    <mergeCell ref="F7:L7"/>
    <mergeCell ref="K8:L8"/>
    <mergeCell ref="A1:M1"/>
    <mergeCell ref="A2:D2"/>
    <mergeCell ref="E2:I2"/>
    <mergeCell ref="J2:M4"/>
    <mergeCell ref="A3:D3"/>
    <mergeCell ref="E3:I3"/>
    <mergeCell ref="A4:D4"/>
    <mergeCell ref="E4:I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2"/>
  <sheetViews>
    <sheetView tabSelected="1" workbookViewId="0">
      <selection activeCell="E11" sqref="E11:G11"/>
    </sheetView>
  </sheetViews>
  <sheetFormatPr defaultColWidth="14.42578125" defaultRowHeight="15" customHeight="1"/>
  <cols>
    <col min="1" max="1" width="6.85546875" customWidth="1"/>
    <col min="2" max="2" width="10.5703125" customWidth="1"/>
    <col min="3" max="3" width="7.7109375" customWidth="1"/>
    <col min="4" max="4" width="8.7109375" customWidth="1"/>
    <col min="5" max="5" width="58.140625" customWidth="1"/>
    <col min="6" max="6" width="7.7109375" customWidth="1"/>
    <col min="7" max="8" width="8.7109375" customWidth="1"/>
    <col min="9" max="9" width="11.28515625" customWidth="1"/>
    <col min="10" max="11" width="8" customWidth="1"/>
    <col min="12" max="12" width="18.5703125" customWidth="1"/>
    <col min="13" max="13" width="16" customWidth="1"/>
    <col min="14" max="14" width="5.28515625" customWidth="1"/>
  </cols>
  <sheetData>
    <row r="1" spans="1:14" ht="24.75" customHeight="1">
      <c r="A1" s="272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14"/>
    </row>
    <row r="2" spans="1:14" ht="39.75" customHeight="1">
      <c r="A2" s="275" t="str">
        <f>'ANEXO D1 - PROPOSTA 01.07'!A2:D2</f>
        <v>OBJETO:</v>
      </c>
      <c r="B2" s="273"/>
      <c r="C2" s="273"/>
      <c r="D2" s="274"/>
      <c r="E2" s="276" t="str">
        <f>'ANEXO D1 - PROPOSTA 01.07'!E2:I2</f>
        <v>ELABORAÇÃO DE PROJETOS EXECUTIVOS, ORÇAMENTO E SUPERVISÃO TÉCNICA DA OBRA, PARA A REFORMA E AMPLIAÇÃO DO CAIS FLUTUANTE, INCLUINDO PONTE DE ACESSO, CORRENTES, PIERS, AMARRAS, CABEÇOS, BERÇOS E DEMAIS ESTRUTURAS ANEXAS</v>
      </c>
      <c r="F2" s="273"/>
      <c r="G2" s="273"/>
      <c r="H2" s="273"/>
      <c r="I2" s="274"/>
      <c r="J2" s="277" t="s">
        <v>152</v>
      </c>
      <c r="K2" s="278"/>
      <c r="L2" s="278"/>
      <c r="M2" s="279"/>
      <c r="N2" s="14"/>
    </row>
    <row r="3" spans="1:14" ht="35.25" customHeight="1">
      <c r="A3" s="275" t="s">
        <v>41</v>
      </c>
      <c r="B3" s="273"/>
      <c r="C3" s="273"/>
      <c r="D3" s="274"/>
      <c r="E3" s="332" t="s">
        <v>153</v>
      </c>
      <c r="F3" s="273"/>
      <c r="G3" s="273"/>
      <c r="H3" s="273"/>
      <c r="I3" s="274"/>
      <c r="J3" s="280"/>
      <c r="K3" s="281"/>
      <c r="L3" s="281"/>
      <c r="M3" s="282"/>
      <c r="N3" s="14"/>
    </row>
    <row r="4" spans="1:14" ht="24.75" customHeight="1">
      <c r="A4" s="275" t="s">
        <v>43</v>
      </c>
      <c r="B4" s="273"/>
      <c r="C4" s="273"/>
      <c r="D4" s="274"/>
      <c r="E4" s="286" t="s">
        <v>44</v>
      </c>
      <c r="F4" s="273"/>
      <c r="G4" s="273"/>
      <c r="H4" s="273"/>
      <c r="I4" s="274"/>
      <c r="J4" s="283"/>
      <c r="K4" s="284"/>
      <c r="L4" s="284"/>
      <c r="M4" s="285"/>
      <c r="N4" s="14"/>
    </row>
    <row r="5" spans="1:14" ht="7.5" customHeight="1">
      <c r="A5" s="14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27.75" customHeight="1">
      <c r="A6" s="333" t="s">
        <v>154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  <c r="N6" s="14"/>
    </row>
    <row r="7" spans="1:14" ht="27.75" customHeight="1">
      <c r="A7" s="334" t="s">
        <v>155</v>
      </c>
      <c r="B7" s="273"/>
      <c r="C7" s="273"/>
      <c r="D7" s="274"/>
      <c r="E7" s="334" t="s">
        <v>156</v>
      </c>
      <c r="F7" s="273"/>
      <c r="G7" s="274"/>
      <c r="H7" s="335" t="s">
        <v>157</v>
      </c>
      <c r="I7" s="274"/>
      <c r="J7" s="335" t="s">
        <v>158</v>
      </c>
      <c r="K7" s="274"/>
      <c r="L7" s="120" t="s">
        <v>159</v>
      </c>
      <c r="M7" s="121" t="s">
        <v>160</v>
      </c>
      <c r="N7" s="14"/>
    </row>
    <row r="8" spans="1:14" ht="27" customHeight="1">
      <c r="A8" s="336" t="s">
        <v>161</v>
      </c>
      <c r="B8" s="278"/>
      <c r="C8" s="278"/>
      <c r="D8" s="279"/>
      <c r="E8" s="325" t="s">
        <v>162</v>
      </c>
      <c r="F8" s="273"/>
      <c r="G8" s="274"/>
      <c r="H8" s="326">
        <f>'ANEXO D1 - PROPOSTA 01.07'!$M$42</f>
        <v>0</v>
      </c>
      <c r="I8" s="274"/>
      <c r="J8" s="315" t="e">
        <f t="shared" ref="J8:J11" si="0">H8/$L$18</f>
        <v>#DIV/0!</v>
      </c>
      <c r="K8" s="274"/>
      <c r="L8" s="311">
        <f>SUM(H8:I11)</f>
        <v>0</v>
      </c>
      <c r="M8" s="316" t="e">
        <f>L8/$L$18</f>
        <v>#DIV/0!</v>
      </c>
      <c r="N8" s="14"/>
    </row>
    <row r="9" spans="1:14" ht="27" customHeight="1">
      <c r="A9" s="280"/>
      <c r="B9" s="281"/>
      <c r="C9" s="281"/>
      <c r="D9" s="282"/>
      <c r="E9" s="325" t="s">
        <v>163</v>
      </c>
      <c r="F9" s="273"/>
      <c r="G9" s="274"/>
      <c r="H9" s="326">
        <f>'ANEXO D2 - PROPOSTA 02.07'!$M$53</f>
        <v>0</v>
      </c>
      <c r="I9" s="274"/>
      <c r="J9" s="315" t="e">
        <f t="shared" si="0"/>
        <v>#DIV/0!</v>
      </c>
      <c r="K9" s="274"/>
      <c r="L9" s="312"/>
      <c r="M9" s="312"/>
      <c r="N9" s="14"/>
    </row>
    <row r="10" spans="1:14" ht="27" customHeight="1">
      <c r="A10" s="280"/>
      <c r="B10" s="281"/>
      <c r="C10" s="281"/>
      <c r="D10" s="282"/>
      <c r="E10" s="325" t="s">
        <v>164</v>
      </c>
      <c r="F10" s="273"/>
      <c r="G10" s="274"/>
      <c r="H10" s="326">
        <f>'ANEXO D3 - PROPOSTA 03.07'!$M$43</f>
        <v>0</v>
      </c>
      <c r="I10" s="274"/>
      <c r="J10" s="315" t="e">
        <f t="shared" si="0"/>
        <v>#DIV/0!</v>
      </c>
      <c r="K10" s="274"/>
      <c r="L10" s="312"/>
      <c r="M10" s="312"/>
      <c r="N10" s="14"/>
    </row>
    <row r="11" spans="1:14" ht="27" customHeight="1">
      <c r="A11" s="283"/>
      <c r="B11" s="284"/>
      <c r="C11" s="284"/>
      <c r="D11" s="285"/>
      <c r="E11" s="325" t="s">
        <v>366</v>
      </c>
      <c r="F11" s="273"/>
      <c r="G11" s="274"/>
      <c r="H11" s="326">
        <f>'ANEXO D4 - PROPOSTA 04.07'!$M$35</f>
        <v>0</v>
      </c>
      <c r="I11" s="274"/>
      <c r="J11" s="315" t="e">
        <f t="shared" si="0"/>
        <v>#DIV/0!</v>
      </c>
      <c r="K11" s="274"/>
      <c r="L11" s="289"/>
      <c r="M11" s="289"/>
      <c r="N11" s="14"/>
    </row>
    <row r="12" spans="1:14" ht="4.5" customHeight="1">
      <c r="A12" s="50"/>
      <c r="B12" s="51"/>
      <c r="C12" s="51"/>
      <c r="D12" s="51"/>
      <c r="E12" s="52"/>
      <c r="F12" s="51"/>
      <c r="G12" s="51"/>
      <c r="H12" s="122"/>
      <c r="I12" s="122"/>
      <c r="J12" s="122"/>
      <c r="K12" s="314"/>
      <c r="L12" s="273"/>
      <c r="M12" s="274"/>
      <c r="N12" s="14"/>
    </row>
    <row r="13" spans="1:14" ht="27" customHeight="1">
      <c r="A13" s="336" t="s">
        <v>165</v>
      </c>
      <c r="B13" s="278"/>
      <c r="C13" s="278"/>
      <c r="D13" s="279"/>
      <c r="E13" s="325" t="s">
        <v>166</v>
      </c>
      <c r="F13" s="273"/>
      <c r="G13" s="274"/>
      <c r="H13" s="326">
        <f>'ANEXO D5 - PROPOSTA 05.07'!$M$36</f>
        <v>0</v>
      </c>
      <c r="I13" s="274"/>
      <c r="J13" s="315" t="e">
        <f t="shared" ref="J13:J14" si="1">H13/$L$18</f>
        <v>#DIV/0!</v>
      </c>
      <c r="K13" s="274"/>
      <c r="L13" s="311">
        <f>SUM(H13:I14)</f>
        <v>0</v>
      </c>
      <c r="M13" s="316" t="e">
        <f>L13/$L$18</f>
        <v>#DIV/0!</v>
      </c>
      <c r="N13" s="14"/>
    </row>
    <row r="14" spans="1:14" ht="27" customHeight="1">
      <c r="A14" s="337"/>
      <c r="B14" s="338"/>
      <c r="C14" s="338"/>
      <c r="D14" s="339"/>
      <c r="E14" s="325" t="s">
        <v>167</v>
      </c>
      <c r="F14" s="273"/>
      <c r="G14" s="274"/>
      <c r="H14" s="326">
        <f>'ANEXO D6 - PROPOSTA 06.07'!$M$58</f>
        <v>0</v>
      </c>
      <c r="I14" s="274"/>
      <c r="J14" s="315" t="e">
        <f t="shared" si="1"/>
        <v>#DIV/0!</v>
      </c>
      <c r="K14" s="274"/>
      <c r="L14" s="313"/>
      <c r="M14" s="313"/>
      <c r="N14" s="14"/>
    </row>
    <row r="15" spans="1:14" ht="4.5" customHeight="1">
      <c r="A15" s="50"/>
      <c r="B15" s="51"/>
      <c r="C15" s="51"/>
      <c r="D15" s="51"/>
      <c r="E15" s="52"/>
      <c r="F15" s="51"/>
      <c r="G15" s="51"/>
      <c r="H15" s="122"/>
      <c r="I15" s="122"/>
      <c r="J15" s="122"/>
      <c r="K15" s="314"/>
      <c r="L15" s="273"/>
      <c r="M15" s="274"/>
      <c r="N15" s="14"/>
    </row>
    <row r="16" spans="1:14" ht="42" customHeight="1">
      <c r="A16" s="322" t="s">
        <v>168</v>
      </c>
      <c r="B16" s="323"/>
      <c r="C16" s="323"/>
      <c r="D16" s="324"/>
      <c r="E16" s="325" t="s">
        <v>169</v>
      </c>
      <c r="F16" s="273"/>
      <c r="G16" s="274"/>
      <c r="H16" s="326">
        <f>'ANEXO D7 - PROPOSTA 07.07'!$M$51</f>
        <v>0</v>
      </c>
      <c r="I16" s="274"/>
      <c r="J16" s="315" t="e">
        <f>H16/$L$18</f>
        <v>#DIV/0!</v>
      </c>
      <c r="K16" s="274"/>
      <c r="L16" s="123">
        <f>SUM(H16)</f>
        <v>0</v>
      </c>
      <c r="M16" s="124" t="e">
        <f>L16/$L$18</f>
        <v>#DIV/0!</v>
      </c>
      <c r="N16" s="14"/>
    </row>
    <row r="17" spans="1:14" ht="4.5" customHeight="1">
      <c r="A17" s="50"/>
      <c r="B17" s="51"/>
      <c r="C17" s="51"/>
      <c r="D17" s="51"/>
      <c r="E17" s="52"/>
      <c r="F17" s="51"/>
      <c r="G17" s="51"/>
      <c r="H17" s="51"/>
      <c r="I17" s="51"/>
      <c r="J17" s="51"/>
      <c r="K17" s="314"/>
      <c r="L17" s="273"/>
      <c r="M17" s="274"/>
      <c r="N17" s="14"/>
    </row>
    <row r="18" spans="1:14" ht="34.5" customHeight="1">
      <c r="A18" s="327" t="s">
        <v>170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4"/>
      <c r="L18" s="125">
        <f t="shared" ref="L18:M18" si="2">L8+L13+L16</f>
        <v>0</v>
      </c>
      <c r="M18" s="126" t="e">
        <f t="shared" si="2"/>
        <v>#DIV/0!</v>
      </c>
      <c r="N18" s="14"/>
    </row>
    <row r="19" spans="1:14" ht="12.75" customHeight="1">
      <c r="A19" s="14"/>
      <c r="B19" s="54"/>
      <c r="C19" s="55"/>
      <c r="D19" s="54"/>
      <c r="E19" s="56"/>
      <c r="F19" s="32"/>
      <c r="G19" s="57"/>
      <c r="H19" s="57"/>
      <c r="I19" s="57"/>
      <c r="J19" s="58"/>
      <c r="K19" s="14"/>
      <c r="L19" s="14"/>
      <c r="M19" s="59"/>
      <c r="N19" s="14"/>
    </row>
    <row r="20" spans="1:14" ht="24.75" customHeight="1">
      <c r="A20" s="328" t="s">
        <v>171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4"/>
      <c r="N20" s="14"/>
    </row>
    <row r="21" spans="1:14" ht="46.5" customHeight="1">
      <c r="A21" s="329" t="s">
        <v>172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N21" s="14"/>
    </row>
    <row r="22" spans="1:14" ht="12.75" customHeight="1">
      <c r="A22" s="14"/>
      <c r="B22" s="54"/>
      <c r="C22" s="55"/>
      <c r="D22" s="54"/>
      <c r="E22" s="56"/>
      <c r="F22" s="32"/>
      <c r="G22" s="57"/>
      <c r="H22" s="57"/>
      <c r="I22" s="57"/>
      <c r="J22" s="58"/>
      <c r="K22" s="14"/>
      <c r="L22" s="14"/>
      <c r="M22" s="59"/>
      <c r="N22" s="14"/>
    </row>
    <row r="23" spans="1:14" ht="69" customHeight="1">
      <c r="A23" s="330" t="s">
        <v>173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4"/>
      <c r="N23" s="14"/>
    </row>
    <row r="24" spans="1:14" ht="12.7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4"/>
    </row>
    <row r="25" spans="1:14" ht="24" customHeight="1">
      <c r="A25" s="328" t="s">
        <v>174</v>
      </c>
      <c r="B25" s="273"/>
      <c r="C25" s="273"/>
      <c r="D25" s="273"/>
      <c r="E25" s="274"/>
      <c r="F25" s="128"/>
      <c r="G25" s="328" t="s">
        <v>175</v>
      </c>
      <c r="H25" s="273"/>
      <c r="I25" s="273"/>
      <c r="J25" s="273"/>
      <c r="K25" s="273"/>
      <c r="L25" s="273"/>
      <c r="M25" s="274"/>
      <c r="N25" s="14"/>
    </row>
    <row r="26" spans="1:14" ht="24" customHeight="1">
      <c r="A26" s="331" t="s">
        <v>176</v>
      </c>
      <c r="B26" s="273"/>
      <c r="C26" s="273"/>
      <c r="D26" s="273"/>
      <c r="E26" s="274"/>
      <c r="F26" s="32"/>
      <c r="G26" s="331" t="s">
        <v>177</v>
      </c>
      <c r="H26" s="273"/>
      <c r="I26" s="273"/>
      <c r="J26" s="273"/>
      <c r="K26" s="273"/>
      <c r="L26" s="273"/>
      <c r="M26" s="274"/>
      <c r="N26" s="14"/>
    </row>
    <row r="27" spans="1:14" ht="12.75" customHeight="1">
      <c r="A27" s="85"/>
      <c r="B27" s="85"/>
      <c r="C27" s="85"/>
      <c r="D27" s="85"/>
      <c r="E27" s="56"/>
      <c r="F27" s="85"/>
      <c r="G27" s="86"/>
      <c r="H27" s="86"/>
      <c r="I27" s="86"/>
      <c r="J27" s="87"/>
      <c r="K27" s="14"/>
      <c r="L27" s="14"/>
      <c r="M27" s="14"/>
      <c r="N27" s="14"/>
    </row>
    <row r="28" spans="1:14" ht="285.75" customHeight="1">
      <c r="A28" s="317"/>
      <c r="B28" s="318"/>
      <c r="C28" s="318"/>
      <c r="D28" s="318"/>
      <c r="E28" s="319"/>
      <c r="F28" s="88"/>
      <c r="G28" s="320" t="s">
        <v>178</v>
      </c>
      <c r="H28" s="273"/>
      <c r="I28" s="273"/>
      <c r="J28" s="273"/>
      <c r="K28" s="273"/>
      <c r="L28" s="273"/>
      <c r="M28" s="274"/>
      <c r="N28" s="85"/>
    </row>
    <row r="29" spans="1:14" ht="12.75" customHeight="1">
      <c r="A29" s="321" t="s">
        <v>179</v>
      </c>
      <c r="B29" s="303"/>
      <c r="C29" s="303"/>
      <c r="D29" s="303"/>
      <c r="E29" s="304"/>
      <c r="F29" s="14"/>
      <c r="G29" s="14"/>
      <c r="H29" s="14"/>
      <c r="I29" s="14"/>
      <c r="J29" s="14"/>
      <c r="K29" s="14"/>
      <c r="L29" s="14"/>
      <c r="M29" s="14"/>
      <c r="N29" s="85"/>
    </row>
    <row r="30" spans="1:1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5"/>
    </row>
    <row r="31" spans="1:1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5"/>
    </row>
    <row r="32" spans="1:1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55">
    <mergeCell ref="A13:D14"/>
    <mergeCell ref="E13:G13"/>
    <mergeCell ref="H13:I13"/>
    <mergeCell ref="E14:G14"/>
    <mergeCell ref="H14:I14"/>
    <mergeCell ref="E10:G10"/>
    <mergeCell ref="H10:I10"/>
    <mergeCell ref="E4:I4"/>
    <mergeCell ref="A6:M6"/>
    <mergeCell ref="A7:D7"/>
    <mergeCell ref="H7:I7"/>
    <mergeCell ref="J7:K7"/>
    <mergeCell ref="A8:D11"/>
    <mergeCell ref="M8:M11"/>
    <mergeCell ref="E11:G11"/>
    <mergeCell ref="H11:I11"/>
    <mergeCell ref="E8:G8"/>
    <mergeCell ref="H8:I8"/>
    <mergeCell ref="E7:G7"/>
    <mergeCell ref="E9:G9"/>
    <mergeCell ref="H9:I9"/>
    <mergeCell ref="A1:M1"/>
    <mergeCell ref="A2:D2"/>
    <mergeCell ref="E2:I2"/>
    <mergeCell ref="J2:M4"/>
    <mergeCell ref="A3:D3"/>
    <mergeCell ref="E3:I3"/>
    <mergeCell ref="A4:D4"/>
    <mergeCell ref="A28:E28"/>
    <mergeCell ref="G28:M28"/>
    <mergeCell ref="A29:E29"/>
    <mergeCell ref="A16:D16"/>
    <mergeCell ref="E16:G16"/>
    <mergeCell ref="H16:I16"/>
    <mergeCell ref="A18:K18"/>
    <mergeCell ref="A20:M20"/>
    <mergeCell ref="A21:M21"/>
    <mergeCell ref="A23:M23"/>
    <mergeCell ref="K17:M17"/>
    <mergeCell ref="A25:E25"/>
    <mergeCell ref="G25:M25"/>
    <mergeCell ref="A26:E26"/>
    <mergeCell ref="G26:M26"/>
    <mergeCell ref="L8:L11"/>
    <mergeCell ref="L13:L14"/>
    <mergeCell ref="K15:M15"/>
    <mergeCell ref="J16:K16"/>
    <mergeCell ref="J8:K8"/>
    <mergeCell ref="J9:K9"/>
    <mergeCell ref="J10:K10"/>
    <mergeCell ref="J11:K11"/>
    <mergeCell ref="K12:M12"/>
    <mergeCell ref="M13:M14"/>
    <mergeCell ref="J13:K13"/>
    <mergeCell ref="J14:K14"/>
  </mergeCells>
  <printOptions horizontalCentered="1"/>
  <pageMargins left="0.70866141732283472" right="0.35433070866141736" top="0.98425196850393704" bottom="0.86614173228346458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/>
  <cols>
    <col min="1" max="1" width="3.140625" customWidth="1"/>
    <col min="2" max="2" width="16.5703125" customWidth="1"/>
    <col min="3" max="3" width="78.28515625" customWidth="1"/>
    <col min="4" max="4" width="12.7109375" customWidth="1"/>
    <col min="5" max="5" width="17.5703125" customWidth="1"/>
    <col min="6" max="7" width="12.7109375" customWidth="1"/>
    <col min="8" max="8" width="5.28515625" customWidth="1"/>
    <col min="9" max="26" width="11.42578125" customWidth="1"/>
  </cols>
  <sheetData>
    <row r="1" spans="1:26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>
      <c r="A2" s="14"/>
      <c r="B2" s="340" t="s">
        <v>180</v>
      </c>
      <c r="C2" s="273"/>
      <c r="D2" s="273"/>
      <c r="E2" s="273"/>
      <c r="F2" s="273"/>
      <c r="G2" s="27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0" customHeight="1">
      <c r="A3" s="14"/>
      <c r="B3" s="129" t="s">
        <v>181</v>
      </c>
      <c r="C3" s="130" t="s">
        <v>182</v>
      </c>
      <c r="D3" s="277" t="s">
        <v>183</v>
      </c>
      <c r="E3" s="278"/>
      <c r="F3" s="278"/>
      <c r="G3" s="27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8.25" customHeight="1">
      <c r="A4" s="14"/>
      <c r="B4" s="129" t="s">
        <v>43</v>
      </c>
      <c r="C4" s="130" t="s">
        <v>44</v>
      </c>
      <c r="D4" s="280"/>
      <c r="E4" s="281"/>
      <c r="F4" s="281"/>
      <c r="G4" s="28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7.5" customHeight="1">
      <c r="A5" s="14"/>
      <c r="B5" s="40"/>
      <c r="C5" s="15"/>
      <c r="D5" s="283"/>
      <c r="E5" s="284"/>
      <c r="F5" s="284"/>
      <c r="G5" s="28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>
      <c r="A6" s="14"/>
      <c r="B6" s="131" t="s">
        <v>184</v>
      </c>
      <c r="C6" s="341" t="s">
        <v>185</v>
      </c>
      <c r="D6" s="273"/>
      <c r="E6" s="274"/>
      <c r="F6" s="132" t="s">
        <v>31</v>
      </c>
      <c r="G6" s="132" t="s">
        <v>186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>
      <c r="A7" s="14"/>
      <c r="B7" s="133" t="s">
        <v>16</v>
      </c>
      <c r="C7" s="342" t="s">
        <v>18</v>
      </c>
      <c r="D7" s="273"/>
      <c r="E7" s="274"/>
      <c r="F7" s="133" t="s">
        <v>31</v>
      </c>
      <c r="G7" s="134">
        <f>G37</f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4.5" customHeight="1">
      <c r="A8" s="14"/>
      <c r="B8" s="135"/>
      <c r="C8" s="136"/>
      <c r="D8" s="137"/>
      <c r="E8" s="138"/>
      <c r="F8" s="137"/>
      <c r="G8" s="13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>
      <c r="A9" s="14"/>
      <c r="B9" s="140" t="s">
        <v>187</v>
      </c>
      <c r="C9" s="343" t="s">
        <v>185</v>
      </c>
      <c r="D9" s="343" t="s">
        <v>31</v>
      </c>
      <c r="E9" s="344" t="s">
        <v>188</v>
      </c>
      <c r="F9" s="345" t="s">
        <v>189</v>
      </c>
      <c r="G9" s="274"/>
      <c r="H9" s="8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32"/>
      <c r="B10" s="141" t="s">
        <v>184</v>
      </c>
      <c r="C10" s="289"/>
      <c r="D10" s="289"/>
      <c r="E10" s="289"/>
      <c r="F10" s="141" t="s">
        <v>190</v>
      </c>
      <c r="G10" s="142" t="s">
        <v>186</v>
      </c>
      <c r="H10" s="8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>
      <c r="A11" s="32"/>
      <c r="B11" s="143"/>
      <c r="C11" s="144"/>
      <c r="D11" s="145"/>
      <c r="E11" s="146"/>
      <c r="F11" s="145"/>
      <c r="G11" s="147"/>
      <c r="H11" s="8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347" t="s">
        <v>191</v>
      </c>
      <c r="C12" s="348"/>
      <c r="D12" s="148"/>
      <c r="E12" s="149"/>
      <c r="F12" s="148"/>
      <c r="G12" s="150"/>
      <c r="H12" s="8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>
      <c r="A13" s="32"/>
      <c r="B13" s="151"/>
      <c r="C13" s="152"/>
      <c r="D13" s="153"/>
      <c r="E13" s="154"/>
      <c r="F13" s="155"/>
      <c r="G13" s="156">
        <f t="shared" ref="G13:G14" si="0">F13*E13</f>
        <v>0</v>
      </c>
      <c r="H13" s="8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>
      <c r="A14" s="32"/>
      <c r="B14" s="151"/>
      <c r="C14" s="152"/>
      <c r="D14" s="153"/>
      <c r="E14" s="154"/>
      <c r="F14" s="155"/>
      <c r="G14" s="156">
        <f t="shared" si="0"/>
        <v>0</v>
      </c>
      <c r="H14" s="8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customHeight="1">
      <c r="A15" s="32"/>
      <c r="B15" s="157"/>
      <c r="C15" s="158"/>
      <c r="D15" s="159"/>
      <c r="E15" s="160" t="s">
        <v>192</v>
      </c>
      <c r="F15" s="148"/>
      <c r="G15" s="161">
        <f>SUM(G13:G14)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customHeight="1">
      <c r="A16" s="14"/>
      <c r="B16" s="135"/>
      <c r="C16" s="136"/>
      <c r="D16" s="137"/>
      <c r="E16" s="162"/>
      <c r="F16" s="145"/>
      <c r="G16" s="14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>
      <c r="A17" s="14"/>
      <c r="B17" s="347" t="s">
        <v>193</v>
      </c>
      <c r="C17" s="348"/>
      <c r="D17" s="159"/>
      <c r="E17" s="160"/>
      <c r="F17" s="148"/>
      <c r="G17" s="15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63"/>
      <c r="C18" s="152"/>
      <c r="D18" s="153"/>
      <c r="E18" s="164"/>
      <c r="F18" s="155"/>
      <c r="G18" s="156">
        <f t="shared" ref="G18:G20" si="1">F18*E18</f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63"/>
      <c r="C19" s="152"/>
      <c r="D19" s="153"/>
      <c r="E19" s="164"/>
      <c r="F19" s="155"/>
      <c r="G19" s="156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63"/>
      <c r="C20" s="152"/>
      <c r="D20" s="153"/>
      <c r="E20" s="164"/>
      <c r="F20" s="155"/>
      <c r="G20" s="156">
        <f t="shared" si="1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63"/>
      <c r="C21" s="152"/>
      <c r="D21" s="153"/>
      <c r="E21" s="164"/>
      <c r="F21" s="155"/>
      <c r="G21" s="15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4"/>
      <c r="B22" s="157"/>
      <c r="C22" s="158"/>
      <c r="D22" s="159"/>
      <c r="E22" s="160" t="s">
        <v>194</v>
      </c>
      <c r="F22" s="165"/>
      <c r="G22" s="161">
        <f>SUM(G17:G21)</f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35"/>
      <c r="C23" s="136"/>
      <c r="D23" s="137"/>
      <c r="E23" s="162"/>
      <c r="F23" s="166"/>
      <c r="G23" s="14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4"/>
      <c r="B24" s="347" t="s">
        <v>195</v>
      </c>
      <c r="C24" s="348"/>
      <c r="D24" s="159"/>
      <c r="E24" s="160"/>
      <c r="F24" s="165"/>
      <c r="G24" s="15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63"/>
      <c r="C25" s="167"/>
      <c r="D25" s="153"/>
      <c r="E25" s="168"/>
      <c r="F25" s="155"/>
      <c r="G25" s="156">
        <f t="shared" ref="G25:G26" si="2">E25*F25</f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63"/>
      <c r="C26" s="167"/>
      <c r="D26" s="153"/>
      <c r="E26" s="168"/>
      <c r="F26" s="155"/>
      <c r="G26" s="156">
        <f t="shared" si="2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4"/>
      <c r="B27" s="157"/>
      <c r="C27" s="158"/>
      <c r="D27" s="159"/>
      <c r="E27" s="160" t="s">
        <v>196</v>
      </c>
      <c r="F27" s="148"/>
      <c r="G27" s="161">
        <f>SUM(G25:G26)</f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35"/>
      <c r="C28" s="136"/>
      <c r="D28" s="137"/>
      <c r="E28" s="162"/>
      <c r="F28" s="145"/>
      <c r="G28" s="14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4"/>
      <c r="B29" s="347" t="s">
        <v>197</v>
      </c>
      <c r="C29" s="348"/>
      <c r="D29" s="159"/>
      <c r="E29" s="160"/>
      <c r="F29" s="148"/>
      <c r="G29" s="15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63"/>
      <c r="C30" s="152"/>
      <c r="D30" s="153"/>
      <c r="E30" s="164"/>
      <c r="F30" s="155"/>
      <c r="G30" s="15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57"/>
      <c r="C31" s="158"/>
      <c r="D31" s="159"/>
      <c r="E31" s="160" t="s">
        <v>198</v>
      </c>
      <c r="F31" s="148" t="s">
        <v>199</v>
      </c>
      <c r="G31" s="161">
        <f>SUM(G30)</f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35"/>
      <c r="C32" s="136"/>
      <c r="D32" s="137"/>
      <c r="E32" s="138"/>
      <c r="F32" s="137"/>
      <c r="G32" s="16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343" t="s">
        <v>200</v>
      </c>
      <c r="C33" s="349" t="s">
        <v>201</v>
      </c>
      <c r="D33" s="273"/>
      <c r="E33" s="273"/>
      <c r="F33" s="274"/>
      <c r="G33" s="142">
        <f>G15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312"/>
      <c r="C34" s="346" t="s">
        <v>193</v>
      </c>
      <c r="D34" s="273"/>
      <c r="E34" s="273"/>
      <c r="F34" s="274"/>
      <c r="G34" s="142">
        <f>G22</f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312"/>
      <c r="C35" s="346" t="s">
        <v>195</v>
      </c>
      <c r="D35" s="273"/>
      <c r="E35" s="273"/>
      <c r="F35" s="274"/>
      <c r="G35" s="142">
        <f>G27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289"/>
      <c r="C36" s="346" t="s">
        <v>202</v>
      </c>
      <c r="D36" s="273"/>
      <c r="E36" s="273"/>
      <c r="F36" s="274"/>
      <c r="G36" s="142">
        <f>G31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0" t="s">
        <v>203</v>
      </c>
      <c r="C37" s="349" t="s">
        <v>204</v>
      </c>
      <c r="D37" s="273"/>
      <c r="E37" s="273"/>
      <c r="F37" s="274"/>
      <c r="G37" s="142">
        <f>SUM(G33:G36)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7.5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31" t="s">
        <v>184</v>
      </c>
      <c r="C39" s="341" t="s">
        <v>185</v>
      </c>
      <c r="D39" s="273"/>
      <c r="E39" s="274"/>
      <c r="F39" s="132" t="s">
        <v>31</v>
      </c>
      <c r="G39" s="132" t="s">
        <v>186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33" t="s">
        <v>19</v>
      </c>
      <c r="C40" s="342" t="s">
        <v>21</v>
      </c>
      <c r="D40" s="273"/>
      <c r="E40" s="274"/>
      <c r="F40" s="133" t="s">
        <v>31</v>
      </c>
      <c r="G40" s="134">
        <f>G69</f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4.5" customHeight="1">
      <c r="A41" s="14"/>
      <c r="B41" s="135"/>
      <c r="C41" s="136"/>
      <c r="D41" s="137"/>
      <c r="E41" s="138"/>
      <c r="F41" s="137"/>
      <c r="G41" s="13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0" t="s">
        <v>187</v>
      </c>
      <c r="C42" s="343" t="s">
        <v>185</v>
      </c>
      <c r="D42" s="343" t="s">
        <v>31</v>
      </c>
      <c r="E42" s="344" t="s">
        <v>188</v>
      </c>
      <c r="F42" s="345" t="s">
        <v>189</v>
      </c>
      <c r="G42" s="274"/>
      <c r="H42" s="8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32"/>
      <c r="B43" s="141" t="s">
        <v>184</v>
      </c>
      <c r="C43" s="289"/>
      <c r="D43" s="289"/>
      <c r="E43" s="289"/>
      <c r="F43" s="141" t="s">
        <v>190</v>
      </c>
      <c r="G43" s="142" t="s">
        <v>186</v>
      </c>
      <c r="H43" s="85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32"/>
      <c r="B44" s="143"/>
      <c r="C44" s="144"/>
      <c r="D44" s="145"/>
      <c r="E44" s="146"/>
      <c r="F44" s="145"/>
      <c r="G44" s="147"/>
      <c r="H44" s="85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32"/>
      <c r="B45" s="347" t="s">
        <v>191</v>
      </c>
      <c r="C45" s="348"/>
      <c r="D45" s="148"/>
      <c r="E45" s="149"/>
      <c r="F45" s="148"/>
      <c r="G45" s="150"/>
      <c r="H45" s="85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32"/>
      <c r="B46" s="151"/>
      <c r="C46" s="152"/>
      <c r="D46" s="153"/>
      <c r="E46" s="154"/>
      <c r="F46" s="155"/>
      <c r="G46" s="156">
        <f t="shared" ref="G46:G47" si="3">F46*E46</f>
        <v>0</v>
      </c>
      <c r="H46" s="85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32"/>
      <c r="B47" s="151"/>
      <c r="C47" s="152"/>
      <c r="D47" s="153"/>
      <c r="E47" s="154"/>
      <c r="F47" s="155"/>
      <c r="G47" s="156">
        <f t="shared" si="3"/>
        <v>0</v>
      </c>
      <c r="H47" s="85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32"/>
      <c r="B48" s="157"/>
      <c r="C48" s="158"/>
      <c r="D48" s="159"/>
      <c r="E48" s="160" t="s">
        <v>192</v>
      </c>
      <c r="F48" s="148"/>
      <c r="G48" s="161">
        <f>SUM(G46:G47)</f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14"/>
      <c r="B49" s="135"/>
      <c r="C49" s="136"/>
      <c r="D49" s="137"/>
      <c r="E49" s="162"/>
      <c r="F49" s="145"/>
      <c r="G49" s="147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347" t="s">
        <v>193</v>
      </c>
      <c r="C50" s="348"/>
      <c r="D50" s="159"/>
      <c r="E50" s="160"/>
      <c r="F50" s="148"/>
      <c r="G50" s="15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63"/>
      <c r="C51" s="152"/>
      <c r="D51" s="153"/>
      <c r="E51" s="164"/>
      <c r="F51" s="155"/>
      <c r="G51" s="156">
        <f t="shared" ref="G51:G53" si="4">F51*E51</f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63"/>
      <c r="C52" s="152"/>
      <c r="D52" s="153"/>
      <c r="E52" s="164"/>
      <c r="F52" s="155"/>
      <c r="G52" s="156">
        <f t="shared" si="4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63"/>
      <c r="C53" s="152"/>
      <c r="D53" s="153"/>
      <c r="E53" s="164"/>
      <c r="F53" s="155"/>
      <c r="G53" s="156">
        <f t="shared" si="4"/>
        <v>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57"/>
      <c r="C54" s="158"/>
      <c r="D54" s="159"/>
      <c r="E54" s="170"/>
      <c r="F54" s="165"/>
      <c r="G54" s="156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57"/>
      <c r="C55" s="158"/>
      <c r="D55" s="159"/>
      <c r="E55" s="160" t="s">
        <v>194</v>
      </c>
      <c r="F55" s="165"/>
      <c r="G55" s="161">
        <f>SUM(G50:G54)</f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347" t="s">
        <v>195</v>
      </c>
      <c r="C56" s="348"/>
      <c r="D56" s="159"/>
      <c r="E56" s="160"/>
      <c r="F56" s="165"/>
      <c r="G56" s="15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63"/>
      <c r="C57" s="167"/>
      <c r="D57" s="153"/>
      <c r="E57" s="168"/>
      <c r="F57" s="155"/>
      <c r="G57" s="156">
        <f t="shared" ref="G57:G58" si="5">E57*F57</f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63"/>
      <c r="C58" s="167"/>
      <c r="D58" s="153"/>
      <c r="E58" s="168"/>
      <c r="F58" s="155"/>
      <c r="G58" s="156">
        <f t="shared" si="5"/>
        <v>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57"/>
      <c r="C59" s="158"/>
      <c r="D59" s="159"/>
      <c r="E59" s="160" t="s">
        <v>196</v>
      </c>
      <c r="F59" s="148"/>
      <c r="G59" s="161">
        <f>SUM(G57:G58)</f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35"/>
      <c r="C60" s="136"/>
      <c r="D60" s="137"/>
      <c r="E60" s="162"/>
      <c r="F60" s="145"/>
      <c r="G60" s="147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347" t="s">
        <v>197</v>
      </c>
      <c r="C61" s="348"/>
      <c r="D61" s="159"/>
      <c r="E61" s="160"/>
      <c r="F61" s="148"/>
      <c r="G61" s="15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63"/>
      <c r="C62" s="152"/>
      <c r="D62" s="153"/>
      <c r="E62" s="164"/>
      <c r="F62" s="155"/>
      <c r="G62" s="15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57"/>
      <c r="C63" s="158"/>
      <c r="D63" s="159"/>
      <c r="E63" s="160" t="s">
        <v>198</v>
      </c>
      <c r="F63" s="148" t="s">
        <v>199</v>
      </c>
      <c r="G63" s="161">
        <f>SUM(G62)</f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35"/>
      <c r="C64" s="136"/>
      <c r="D64" s="137"/>
      <c r="E64" s="138"/>
      <c r="F64" s="137"/>
      <c r="G64" s="16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343" t="s">
        <v>200</v>
      </c>
      <c r="C65" s="349" t="s">
        <v>201</v>
      </c>
      <c r="D65" s="273"/>
      <c r="E65" s="273"/>
      <c r="F65" s="274"/>
      <c r="G65" s="142">
        <f>G48</f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312"/>
      <c r="C66" s="346" t="s">
        <v>193</v>
      </c>
      <c r="D66" s="273"/>
      <c r="E66" s="273"/>
      <c r="F66" s="274"/>
      <c r="G66" s="142">
        <f>G55</f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312"/>
      <c r="C67" s="346" t="s">
        <v>195</v>
      </c>
      <c r="D67" s="273"/>
      <c r="E67" s="273"/>
      <c r="F67" s="274"/>
      <c r="G67" s="142">
        <f>G59</f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289"/>
      <c r="C68" s="346" t="s">
        <v>202</v>
      </c>
      <c r="D68" s="273"/>
      <c r="E68" s="273"/>
      <c r="F68" s="274"/>
      <c r="G68" s="142">
        <f>G63</f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0" t="s">
        <v>203</v>
      </c>
      <c r="C69" s="349" t="s">
        <v>204</v>
      </c>
      <c r="D69" s="273"/>
      <c r="E69" s="273"/>
      <c r="F69" s="274"/>
      <c r="G69" s="142">
        <f>SUM(G65:G68)</f>
        <v>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7.5" customHeight="1">
      <c r="A70" s="14"/>
      <c r="B70" s="14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31" t="s">
        <v>184</v>
      </c>
      <c r="C71" s="341" t="s">
        <v>185</v>
      </c>
      <c r="D71" s="273"/>
      <c r="E71" s="274"/>
      <c r="F71" s="132" t="s">
        <v>31</v>
      </c>
      <c r="G71" s="132" t="s">
        <v>186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33" t="s">
        <v>22</v>
      </c>
      <c r="C72" s="342" t="s">
        <v>23</v>
      </c>
      <c r="D72" s="273"/>
      <c r="E72" s="274"/>
      <c r="F72" s="133" t="s">
        <v>31</v>
      </c>
      <c r="G72" s="134">
        <f>G101</f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4.5" customHeight="1">
      <c r="A73" s="14"/>
      <c r="B73" s="135"/>
      <c r="C73" s="136"/>
      <c r="D73" s="137"/>
      <c r="E73" s="138"/>
      <c r="F73" s="137"/>
      <c r="G73" s="139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0" t="s">
        <v>187</v>
      </c>
      <c r="C74" s="343" t="s">
        <v>185</v>
      </c>
      <c r="D74" s="343" t="s">
        <v>31</v>
      </c>
      <c r="E74" s="344" t="s">
        <v>188</v>
      </c>
      <c r="F74" s="345" t="s">
        <v>189</v>
      </c>
      <c r="G74" s="274"/>
      <c r="H74" s="8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32"/>
      <c r="B75" s="141" t="s">
        <v>184</v>
      </c>
      <c r="C75" s="289"/>
      <c r="D75" s="289"/>
      <c r="E75" s="289"/>
      <c r="F75" s="141" t="s">
        <v>190</v>
      </c>
      <c r="G75" s="142" t="s">
        <v>186</v>
      </c>
      <c r="H75" s="85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32"/>
      <c r="B76" s="143"/>
      <c r="C76" s="144"/>
      <c r="D76" s="145"/>
      <c r="E76" s="146"/>
      <c r="F76" s="145"/>
      <c r="G76" s="147"/>
      <c r="H76" s="85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32"/>
      <c r="B77" s="347" t="s">
        <v>191</v>
      </c>
      <c r="C77" s="348"/>
      <c r="D77" s="148"/>
      <c r="E77" s="149"/>
      <c r="F77" s="148"/>
      <c r="G77" s="150"/>
      <c r="H77" s="85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32"/>
      <c r="B78" s="151"/>
      <c r="C78" s="152"/>
      <c r="D78" s="153"/>
      <c r="E78" s="154"/>
      <c r="F78" s="155"/>
      <c r="G78" s="156">
        <f t="shared" ref="G78:G79" si="6">F78*E78</f>
        <v>0</v>
      </c>
      <c r="H78" s="85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32"/>
      <c r="B79" s="151"/>
      <c r="C79" s="152"/>
      <c r="D79" s="153"/>
      <c r="E79" s="154"/>
      <c r="F79" s="155"/>
      <c r="G79" s="156">
        <f t="shared" si="6"/>
        <v>0</v>
      </c>
      <c r="H79" s="85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32"/>
      <c r="B80" s="157"/>
      <c r="C80" s="158"/>
      <c r="D80" s="159"/>
      <c r="E80" s="160" t="s">
        <v>192</v>
      </c>
      <c r="F80" s="148"/>
      <c r="G80" s="161">
        <f>SUM(G78:G79)</f>
        <v>0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14"/>
      <c r="B81" s="135"/>
      <c r="C81" s="136"/>
      <c r="D81" s="137"/>
      <c r="E81" s="162"/>
      <c r="F81" s="145"/>
      <c r="G81" s="147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347" t="s">
        <v>193</v>
      </c>
      <c r="C82" s="348"/>
      <c r="D82" s="159"/>
      <c r="E82" s="160"/>
      <c r="F82" s="148"/>
      <c r="G82" s="150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63"/>
      <c r="C83" s="152"/>
      <c r="D83" s="153"/>
      <c r="E83" s="164"/>
      <c r="F83" s="155"/>
      <c r="G83" s="156">
        <f t="shared" ref="G83:G85" si="7">F83*E83</f>
        <v>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63"/>
      <c r="C84" s="152"/>
      <c r="D84" s="153"/>
      <c r="E84" s="164"/>
      <c r="F84" s="155"/>
      <c r="G84" s="156">
        <f t="shared" si="7"/>
        <v>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63"/>
      <c r="C85" s="152"/>
      <c r="D85" s="153"/>
      <c r="E85" s="164"/>
      <c r="F85" s="155"/>
      <c r="G85" s="156">
        <f t="shared" si="7"/>
        <v>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57"/>
      <c r="C86" s="158"/>
      <c r="D86" s="159"/>
      <c r="E86" s="170"/>
      <c r="F86" s="165"/>
      <c r="G86" s="156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57"/>
      <c r="C87" s="158"/>
      <c r="D87" s="159"/>
      <c r="E87" s="160" t="s">
        <v>194</v>
      </c>
      <c r="F87" s="165"/>
      <c r="G87" s="161">
        <f>SUM(G82:G86)</f>
        <v>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347" t="s">
        <v>195</v>
      </c>
      <c r="C88" s="348"/>
      <c r="D88" s="159"/>
      <c r="E88" s="160"/>
      <c r="F88" s="165"/>
      <c r="G88" s="150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63"/>
      <c r="C89" s="167"/>
      <c r="D89" s="153"/>
      <c r="E89" s="168"/>
      <c r="F89" s="155"/>
      <c r="G89" s="156">
        <f t="shared" ref="G89:G90" si="8">E89*F89</f>
        <v>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63"/>
      <c r="C90" s="167"/>
      <c r="D90" s="153"/>
      <c r="E90" s="168"/>
      <c r="F90" s="155"/>
      <c r="G90" s="156">
        <f t="shared" si="8"/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57"/>
      <c r="C91" s="158"/>
      <c r="D91" s="159"/>
      <c r="E91" s="160" t="s">
        <v>196</v>
      </c>
      <c r="F91" s="148"/>
      <c r="G91" s="161">
        <f>SUM(G89:G90)</f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35"/>
      <c r="C92" s="136"/>
      <c r="D92" s="137"/>
      <c r="E92" s="162"/>
      <c r="F92" s="145"/>
      <c r="G92" s="147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347" t="s">
        <v>197</v>
      </c>
      <c r="C93" s="348"/>
      <c r="D93" s="159"/>
      <c r="E93" s="160"/>
      <c r="F93" s="148"/>
      <c r="G93" s="150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63"/>
      <c r="C94" s="152"/>
      <c r="D94" s="153"/>
      <c r="E94" s="164"/>
      <c r="F94" s="155"/>
      <c r="G94" s="156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57"/>
      <c r="C95" s="158"/>
      <c r="D95" s="159"/>
      <c r="E95" s="160" t="s">
        <v>198</v>
      </c>
      <c r="F95" s="148" t="s">
        <v>199</v>
      </c>
      <c r="G95" s="161">
        <f>SUM(G94)</f>
        <v>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35"/>
      <c r="C96" s="136"/>
      <c r="D96" s="137"/>
      <c r="E96" s="138"/>
      <c r="F96" s="137"/>
      <c r="G96" s="169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343" t="s">
        <v>200</v>
      </c>
      <c r="C97" s="349" t="s">
        <v>201</v>
      </c>
      <c r="D97" s="273"/>
      <c r="E97" s="273"/>
      <c r="F97" s="274"/>
      <c r="G97" s="142">
        <f>G80</f>
        <v>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312"/>
      <c r="C98" s="346" t="s">
        <v>193</v>
      </c>
      <c r="D98" s="273"/>
      <c r="E98" s="273"/>
      <c r="F98" s="274"/>
      <c r="G98" s="142">
        <f>G87</f>
        <v>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312"/>
      <c r="C99" s="346" t="s">
        <v>195</v>
      </c>
      <c r="D99" s="273"/>
      <c r="E99" s="273"/>
      <c r="F99" s="274"/>
      <c r="G99" s="142">
        <f>G91</f>
        <v>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289"/>
      <c r="C100" s="346" t="s">
        <v>202</v>
      </c>
      <c r="D100" s="273"/>
      <c r="E100" s="273"/>
      <c r="F100" s="274"/>
      <c r="G100" s="142">
        <f>G95</f>
        <v>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0" t="s">
        <v>203</v>
      </c>
      <c r="C101" s="349" t="s">
        <v>204</v>
      </c>
      <c r="D101" s="273"/>
      <c r="E101" s="273"/>
      <c r="F101" s="274"/>
      <c r="G101" s="142">
        <f>SUM(G97:G100)</f>
        <v>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7.5" customHeight="1">
      <c r="A102" s="14"/>
      <c r="B102" s="14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31" t="s">
        <v>184</v>
      </c>
      <c r="C103" s="341" t="s">
        <v>185</v>
      </c>
      <c r="D103" s="273"/>
      <c r="E103" s="274"/>
      <c r="F103" s="132" t="s">
        <v>31</v>
      </c>
      <c r="G103" s="132" t="s">
        <v>186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33" t="s">
        <v>24</v>
      </c>
      <c r="C104" s="342" t="s">
        <v>25</v>
      </c>
      <c r="D104" s="273"/>
      <c r="E104" s="274"/>
      <c r="F104" s="133" t="s">
        <v>31</v>
      </c>
      <c r="G104" s="134">
        <f>G135</f>
        <v>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4.5" customHeight="1">
      <c r="A105" s="14"/>
      <c r="B105" s="135"/>
      <c r="C105" s="136"/>
      <c r="D105" s="137"/>
      <c r="E105" s="138"/>
      <c r="F105" s="137"/>
      <c r="G105" s="139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0" t="s">
        <v>187</v>
      </c>
      <c r="C106" s="343" t="s">
        <v>185</v>
      </c>
      <c r="D106" s="343" t="s">
        <v>31</v>
      </c>
      <c r="E106" s="344" t="s">
        <v>188</v>
      </c>
      <c r="F106" s="345" t="s">
        <v>189</v>
      </c>
      <c r="G106" s="274"/>
      <c r="H106" s="8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32"/>
      <c r="B107" s="141" t="s">
        <v>184</v>
      </c>
      <c r="C107" s="289"/>
      <c r="D107" s="289"/>
      <c r="E107" s="289"/>
      <c r="F107" s="141" t="s">
        <v>190</v>
      </c>
      <c r="G107" s="142" t="s">
        <v>186</v>
      </c>
      <c r="H107" s="85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32"/>
      <c r="B108" s="143"/>
      <c r="C108" s="144"/>
      <c r="D108" s="145"/>
      <c r="E108" s="146"/>
      <c r="F108" s="145"/>
      <c r="G108" s="147"/>
      <c r="H108" s="85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347" t="s">
        <v>191</v>
      </c>
      <c r="C109" s="348"/>
      <c r="D109" s="148"/>
      <c r="E109" s="149"/>
      <c r="F109" s="148"/>
      <c r="G109" s="150"/>
      <c r="H109" s="85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32"/>
      <c r="B110" s="151"/>
      <c r="C110" s="152"/>
      <c r="D110" s="153"/>
      <c r="E110" s="154"/>
      <c r="F110" s="155"/>
      <c r="G110" s="156">
        <f t="shared" ref="G110:G111" si="9">F110*E110</f>
        <v>0</v>
      </c>
      <c r="H110" s="85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32"/>
      <c r="B111" s="151"/>
      <c r="C111" s="152"/>
      <c r="D111" s="153"/>
      <c r="E111" s="154"/>
      <c r="F111" s="155"/>
      <c r="G111" s="156">
        <f t="shared" si="9"/>
        <v>0</v>
      </c>
      <c r="H111" s="85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32"/>
      <c r="B112" s="157"/>
      <c r="C112" s="158"/>
      <c r="D112" s="159"/>
      <c r="E112" s="160" t="s">
        <v>192</v>
      </c>
      <c r="F112" s="148"/>
      <c r="G112" s="161">
        <f>SUM(G110:G111)</f>
        <v>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14"/>
      <c r="B113" s="135"/>
      <c r="C113" s="136"/>
      <c r="D113" s="137"/>
      <c r="E113" s="162"/>
      <c r="F113" s="145"/>
      <c r="G113" s="147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347" t="s">
        <v>193</v>
      </c>
      <c r="C114" s="348"/>
      <c r="D114" s="159"/>
      <c r="E114" s="160"/>
      <c r="F114" s="148"/>
      <c r="G114" s="15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63"/>
      <c r="C115" s="152"/>
      <c r="D115" s="153"/>
      <c r="E115" s="164"/>
      <c r="F115" s="155"/>
      <c r="G115" s="156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57"/>
      <c r="C116" s="158"/>
      <c r="D116" s="159"/>
      <c r="E116" s="160" t="s">
        <v>194</v>
      </c>
      <c r="F116" s="165"/>
      <c r="G116" s="161">
        <f>SUM(G114:G115)</f>
        <v>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35"/>
      <c r="C117" s="136"/>
      <c r="D117" s="137"/>
      <c r="E117" s="162"/>
      <c r="F117" s="166"/>
      <c r="G117" s="147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347" t="s">
        <v>195</v>
      </c>
      <c r="C118" s="348"/>
      <c r="D118" s="159"/>
      <c r="E118" s="160"/>
      <c r="F118" s="165"/>
      <c r="G118" s="15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63"/>
      <c r="C119" s="167"/>
      <c r="D119" s="153"/>
      <c r="E119" s="168"/>
      <c r="F119" s="155"/>
      <c r="G119" s="156">
        <f t="shared" ref="G119:G120" si="10">E119*F119</f>
        <v>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63"/>
      <c r="C120" s="167"/>
      <c r="D120" s="153"/>
      <c r="E120" s="168"/>
      <c r="F120" s="155"/>
      <c r="G120" s="156">
        <f t="shared" si="10"/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57"/>
      <c r="C121" s="158"/>
      <c r="D121" s="159"/>
      <c r="E121" s="160" t="s">
        <v>196</v>
      </c>
      <c r="F121" s="148"/>
      <c r="G121" s="161">
        <f>SUM(G119:G120)</f>
        <v>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35"/>
      <c r="C122" s="136"/>
      <c r="D122" s="137"/>
      <c r="E122" s="162"/>
      <c r="F122" s="145"/>
      <c r="G122" s="147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347" t="s">
        <v>197</v>
      </c>
      <c r="C123" s="348"/>
      <c r="D123" s="159"/>
      <c r="E123" s="160"/>
      <c r="F123" s="148"/>
      <c r="G123" s="15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63"/>
      <c r="C124" s="152"/>
      <c r="D124" s="153"/>
      <c r="E124" s="155"/>
      <c r="F124" s="155"/>
      <c r="G124" s="156">
        <f t="shared" ref="G124:G126" si="11">F124*E124</f>
        <v>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63"/>
      <c r="C125" s="152"/>
      <c r="D125" s="153"/>
      <c r="E125" s="155"/>
      <c r="F125" s="155"/>
      <c r="G125" s="156">
        <f t="shared" si="11"/>
        <v>0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63"/>
      <c r="C126" s="152"/>
      <c r="D126" s="153"/>
      <c r="E126" s="155"/>
      <c r="F126" s="155"/>
      <c r="G126" s="156">
        <f t="shared" si="11"/>
        <v>0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63"/>
      <c r="C127" s="152"/>
      <c r="D127" s="153"/>
      <c r="E127" s="155"/>
      <c r="F127" s="155"/>
      <c r="G127" s="156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63"/>
      <c r="C128" s="152"/>
      <c r="D128" s="153"/>
      <c r="E128" s="155"/>
      <c r="F128" s="155"/>
      <c r="G128" s="156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57"/>
      <c r="C129" s="158"/>
      <c r="D129" s="159"/>
      <c r="E129" s="160" t="s">
        <v>198</v>
      </c>
      <c r="F129" s="148"/>
      <c r="G129" s="161">
        <f>SUM(G124:G128)</f>
        <v>0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35"/>
      <c r="C130" s="136"/>
      <c r="D130" s="137"/>
      <c r="E130" s="138"/>
      <c r="F130" s="137"/>
      <c r="G130" s="169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343" t="s">
        <v>200</v>
      </c>
      <c r="C131" s="349" t="s">
        <v>201</v>
      </c>
      <c r="D131" s="273"/>
      <c r="E131" s="273"/>
      <c r="F131" s="274"/>
      <c r="G131" s="142">
        <f>G112</f>
        <v>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312"/>
      <c r="C132" s="346" t="s">
        <v>193</v>
      </c>
      <c r="D132" s="273"/>
      <c r="E132" s="273"/>
      <c r="F132" s="274"/>
      <c r="G132" s="142">
        <f>G116</f>
        <v>0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312"/>
      <c r="C133" s="346" t="s">
        <v>195</v>
      </c>
      <c r="D133" s="273"/>
      <c r="E133" s="273"/>
      <c r="F133" s="274"/>
      <c r="G133" s="142">
        <f>G121</f>
        <v>0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289"/>
      <c r="C134" s="346" t="s">
        <v>202</v>
      </c>
      <c r="D134" s="273"/>
      <c r="E134" s="273"/>
      <c r="F134" s="274"/>
      <c r="G134" s="142">
        <f>G129</f>
        <v>0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0" t="s">
        <v>203</v>
      </c>
      <c r="C135" s="349" t="s">
        <v>204</v>
      </c>
      <c r="D135" s="273"/>
      <c r="E135" s="273"/>
      <c r="F135" s="274"/>
      <c r="G135" s="142">
        <f>SUM(G131:G134)</f>
        <v>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7.5" customHeight="1">
      <c r="A136" s="14"/>
      <c r="B136" s="14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31" t="s">
        <v>184</v>
      </c>
      <c r="C137" s="341" t="s">
        <v>185</v>
      </c>
      <c r="D137" s="273"/>
      <c r="E137" s="274"/>
      <c r="F137" s="132" t="s">
        <v>31</v>
      </c>
      <c r="G137" s="132" t="s">
        <v>186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33" t="s">
        <v>26</v>
      </c>
      <c r="C138" s="342" t="s">
        <v>27</v>
      </c>
      <c r="D138" s="273"/>
      <c r="E138" s="274"/>
      <c r="F138" s="133" t="s">
        <v>31</v>
      </c>
      <c r="G138" s="134">
        <f>G169</f>
        <v>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4.5" customHeight="1">
      <c r="A139" s="14"/>
      <c r="B139" s="135"/>
      <c r="C139" s="136"/>
      <c r="D139" s="137"/>
      <c r="E139" s="138"/>
      <c r="F139" s="137"/>
      <c r="G139" s="139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0" t="s">
        <v>187</v>
      </c>
      <c r="C140" s="343" t="s">
        <v>185</v>
      </c>
      <c r="D140" s="343" t="s">
        <v>31</v>
      </c>
      <c r="E140" s="344" t="s">
        <v>188</v>
      </c>
      <c r="F140" s="345" t="s">
        <v>189</v>
      </c>
      <c r="G140" s="274"/>
      <c r="H140" s="8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32"/>
      <c r="B141" s="141" t="s">
        <v>184</v>
      </c>
      <c r="C141" s="289"/>
      <c r="D141" s="289"/>
      <c r="E141" s="289"/>
      <c r="F141" s="141" t="s">
        <v>190</v>
      </c>
      <c r="G141" s="142" t="s">
        <v>186</v>
      </c>
      <c r="H141" s="85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32"/>
      <c r="B142" s="143"/>
      <c r="C142" s="144"/>
      <c r="D142" s="145"/>
      <c r="E142" s="146"/>
      <c r="F142" s="145"/>
      <c r="G142" s="147"/>
      <c r="H142" s="85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347" t="s">
        <v>191</v>
      </c>
      <c r="C143" s="348"/>
      <c r="D143" s="148"/>
      <c r="E143" s="149"/>
      <c r="F143" s="148"/>
      <c r="G143" s="150"/>
      <c r="H143" s="85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32"/>
      <c r="B144" s="151"/>
      <c r="C144" s="152"/>
      <c r="D144" s="153"/>
      <c r="E144" s="154"/>
      <c r="F144" s="155"/>
      <c r="G144" s="156">
        <f t="shared" ref="G144:G145" si="12">F144*E144</f>
        <v>0</v>
      </c>
      <c r="H144" s="85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32"/>
      <c r="B145" s="151"/>
      <c r="C145" s="152"/>
      <c r="D145" s="153"/>
      <c r="E145" s="154"/>
      <c r="F145" s="155"/>
      <c r="G145" s="156">
        <f t="shared" si="12"/>
        <v>0</v>
      </c>
      <c r="H145" s="85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32"/>
      <c r="B146" s="157"/>
      <c r="C146" s="158"/>
      <c r="D146" s="159"/>
      <c r="E146" s="160" t="s">
        <v>192</v>
      </c>
      <c r="F146" s="148"/>
      <c r="G146" s="161">
        <f>SUM(G144:G145)</f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14"/>
      <c r="B147" s="135"/>
      <c r="C147" s="136"/>
      <c r="D147" s="137"/>
      <c r="E147" s="162"/>
      <c r="F147" s="145"/>
      <c r="G147" s="147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347" t="s">
        <v>193</v>
      </c>
      <c r="C148" s="348"/>
      <c r="D148" s="159"/>
      <c r="E148" s="160"/>
      <c r="F148" s="148"/>
      <c r="G148" s="15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63"/>
      <c r="C149" s="152"/>
      <c r="D149" s="153"/>
      <c r="E149" s="164"/>
      <c r="F149" s="155"/>
      <c r="G149" s="156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57"/>
      <c r="C150" s="158"/>
      <c r="D150" s="159"/>
      <c r="E150" s="160" t="s">
        <v>194</v>
      </c>
      <c r="F150" s="165"/>
      <c r="G150" s="161">
        <f>SUM(G148:G149)</f>
        <v>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35"/>
      <c r="C151" s="136"/>
      <c r="D151" s="137"/>
      <c r="E151" s="162"/>
      <c r="F151" s="166"/>
      <c r="G151" s="147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347" t="s">
        <v>195</v>
      </c>
      <c r="C152" s="348"/>
      <c r="D152" s="159"/>
      <c r="E152" s="160"/>
      <c r="F152" s="165"/>
      <c r="G152" s="150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63"/>
      <c r="C153" s="167"/>
      <c r="D153" s="153"/>
      <c r="E153" s="168"/>
      <c r="F153" s="155"/>
      <c r="G153" s="156">
        <f t="shared" ref="G153:G154" si="13">E153*F153</f>
        <v>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63"/>
      <c r="C154" s="167"/>
      <c r="D154" s="153"/>
      <c r="E154" s="168"/>
      <c r="F154" s="155"/>
      <c r="G154" s="156">
        <f t="shared" si="13"/>
        <v>0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57"/>
      <c r="C155" s="158"/>
      <c r="D155" s="159"/>
      <c r="E155" s="160" t="s">
        <v>196</v>
      </c>
      <c r="F155" s="148"/>
      <c r="G155" s="161">
        <f>SUM(G153:G154)</f>
        <v>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35"/>
      <c r="C156" s="136"/>
      <c r="D156" s="137"/>
      <c r="E156" s="162"/>
      <c r="F156" s="145"/>
      <c r="G156" s="147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347" t="s">
        <v>197</v>
      </c>
      <c r="C157" s="348"/>
      <c r="D157" s="159"/>
      <c r="E157" s="160"/>
      <c r="F157" s="148"/>
      <c r="G157" s="15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63"/>
      <c r="C158" s="152"/>
      <c r="D158" s="153"/>
      <c r="E158" s="155"/>
      <c r="F158" s="155"/>
      <c r="G158" s="156">
        <f t="shared" ref="G158:G160" si="14">F158*E158</f>
        <v>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63"/>
      <c r="C159" s="152"/>
      <c r="D159" s="153"/>
      <c r="E159" s="155"/>
      <c r="F159" s="155"/>
      <c r="G159" s="156">
        <f t="shared" si="14"/>
        <v>0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63"/>
      <c r="C160" s="152"/>
      <c r="D160" s="153"/>
      <c r="E160" s="155"/>
      <c r="F160" s="155"/>
      <c r="G160" s="156">
        <f t="shared" si="14"/>
        <v>0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57"/>
      <c r="C161" s="158"/>
      <c r="D161" s="159"/>
      <c r="E161" s="165"/>
      <c r="F161" s="165"/>
      <c r="G161" s="156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57"/>
      <c r="C162" s="158"/>
      <c r="D162" s="159"/>
      <c r="E162" s="165"/>
      <c r="F162" s="165"/>
      <c r="G162" s="156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57"/>
      <c r="C163" s="158"/>
      <c r="D163" s="159"/>
      <c r="E163" s="160" t="s">
        <v>198</v>
      </c>
      <c r="F163" s="148"/>
      <c r="G163" s="161">
        <f>SUM(G158:G162)</f>
        <v>0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35"/>
      <c r="C164" s="136"/>
      <c r="D164" s="137"/>
      <c r="E164" s="138"/>
      <c r="F164" s="137"/>
      <c r="G164" s="169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343" t="s">
        <v>200</v>
      </c>
      <c r="C165" s="349" t="s">
        <v>201</v>
      </c>
      <c r="D165" s="273"/>
      <c r="E165" s="273"/>
      <c r="F165" s="274"/>
      <c r="G165" s="142">
        <f>G146</f>
        <v>0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312"/>
      <c r="C166" s="346" t="s">
        <v>193</v>
      </c>
      <c r="D166" s="273"/>
      <c r="E166" s="273"/>
      <c r="F166" s="274"/>
      <c r="G166" s="142">
        <f>G150</f>
        <v>0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312"/>
      <c r="C167" s="346" t="s">
        <v>195</v>
      </c>
      <c r="D167" s="273"/>
      <c r="E167" s="273"/>
      <c r="F167" s="274"/>
      <c r="G167" s="142">
        <f>G155</f>
        <v>0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289"/>
      <c r="C168" s="346" t="s">
        <v>202</v>
      </c>
      <c r="D168" s="273"/>
      <c r="E168" s="273"/>
      <c r="F168" s="274"/>
      <c r="G168" s="142">
        <f>G163</f>
        <v>0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0" t="s">
        <v>203</v>
      </c>
      <c r="C169" s="349" t="s">
        <v>204</v>
      </c>
      <c r="D169" s="273"/>
      <c r="E169" s="273"/>
      <c r="F169" s="274"/>
      <c r="G169" s="142">
        <f>SUM(G165:G168)</f>
        <v>0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7.5" customHeight="1">
      <c r="A170" s="14"/>
      <c r="B170" s="14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31" t="s">
        <v>184</v>
      </c>
      <c r="C171" s="341" t="s">
        <v>185</v>
      </c>
      <c r="D171" s="273"/>
      <c r="E171" s="274"/>
      <c r="F171" s="132" t="s">
        <v>31</v>
      </c>
      <c r="G171" s="132" t="s">
        <v>186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33" t="s">
        <v>28</v>
      </c>
      <c r="C172" s="342" t="s">
        <v>29</v>
      </c>
      <c r="D172" s="273"/>
      <c r="E172" s="274"/>
      <c r="F172" s="133" t="s">
        <v>31</v>
      </c>
      <c r="G172" s="134">
        <f>G203</f>
        <v>0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4.5" customHeight="1">
      <c r="A173" s="14"/>
      <c r="B173" s="135"/>
      <c r="C173" s="136"/>
      <c r="D173" s="137"/>
      <c r="E173" s="138"/>
      <c r="F173" s="137"/>
      <c r="G173" s="139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0" t="s">
        <v>187</v>
      </c>
      <c r="C174" s="343" t="s">
        <v>185</v>
      </c>
      <c r="D174" s="343" t="s">
        <v>31</v>
      </c>
      <c r="E174" s="344" t="s">
        <v>188</v>
      </c>
      <c r="F174" s="345" t="s">
        <v>189</v>
      </c>
      <c r="G174" s="274"/>
      <c r="H174" s="8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32"/>
      <c r="B175" s="141" t="s">
        <v>184</v>
      </c>
      <c r="C175" s="289"/>
      <c r="D175" s="289"/>
      <c r="E175" s="289"/>
      <c r="F175" s="141" t="s">
        <v>190</v>
      </c>
      <c r="G175" s="142" t="s">
        <v>186</v>
      </c>
      <c r="H175" s="85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32"/>
      <c r="B176" s="143"/>
      <c r="C176" s="144"/>
      <c r="D176" s="145"/>
      <c r="E176" s="146"/>
      <c r="F176" s="145"/>
      <c r="G176" s="147"/>
      <c r="H176" s="85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347" t="s">
        <v>191</v>
      </c>
      <c r="C177" s="348"/>
      <c r="D177" s="148"/>
      <c r="E177" s="149"/>
      <c r="F177" s="148"/>
      <c r="G177" s="150"/>
      <c r="H177" s="85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32"/>
      <c r="B178" s="151"/>
      <c r="C178" s="152"/>
      <c r="D178" s="153"/>
      <c r="E178" s="154"/>
      <c r="F178" s="155"/>
      <c r="G178" s="156">
        <f t="shared" ref="G178:G179" si="15">F178*E178</f>
        <v>0</v>
      </c>
      <c r="H178" s="85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32"/>
      <c r="B179" s="151"/>
      <c r="C179" s="152"/>
      <c r="D179" s="153"/>
      <c r="E179" s="154"/>
      <c r="F179" s="155"/>
      <c r="G179" s="156">
        <f t="shared" si="15"/>
        <v>0</v>
      </c>
      <c r="H179" s="85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32"/>
      <c r="B180" s="157"/>
      <c r="C180" s="158"/>
      <c r="D180" s="159"/>
      <c r="E180" s="160" t="s">
        <v>192</v>
      </c>
      <c r="F180" s="148"/>
      <c r="G180" s="161">
        <f>SUM(G178:G179)</f>
        <v>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14"/>
      <c r="B181" s="135"/>
      <c r="C181" s="136"/>
      <c r="D181" s="137"/>
      <c r="E181" s="162"/>
      <c r="F181" s="145"/>
      <c r="G181" s="147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347" t="s">
        <v>193</v>
      </c>
      <c r="C182" s="348"/>
      <c r="D182" s="159"/>
      <c r="E182" s="160"/>
      <c r="F182" s="148"/>
      <c r="G182" s="150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63"/>
      <c r="C183" s="152"/>
      <c r="D183" s="153"/>
      <c r="E183" s="164"/>
      <c r="F183" s="155"/>
      <c r="G183" s="156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57"/>
      <c r="C184" s="158"/>
      <c r="D184" s="159"/>
      <c r="E184" s="160" t="s">
        <v>194</v>
      </c>
      <c r="F184" s="165"/>
      <c r="G184" s="161">
        <f>SUM(G182:G183)</f>
        <v>0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35"/>
      <c r="C185" s="136"/>
      <c r="D185" s="137"/>
      <c r="E185" s="162"/>
      <c r="F185" s="166"/>
      <c r="G185" s="147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347" t="s">
        <v>195</v>
      </c>
      <c r="C186" s="348"/>
      <c r="D186" s="159"/>
      <c r="E186" s="160"/>
      <c r="F186" s="165"/>
      <c r="G186" s="150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63"/>
      <c r="C187" s="167"/>
      <c r="D187" s="153"/>
      <c r="E187" s="168"/>
      <c r="F187" s="155"/>
      <c r="G187" s="156">
        <f t="shared" ref="G187:G188" si="16">E187*F187</f>
        <v>0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63"/>
      <c r="C188" s="167"/>
      <c r="D188" s="153"/>
      <c r="E188" s="168"/>
      <c r="F188" s="155"/>
      <c r="G188" s="156">
        <f t="shared" si="16"/>
        <v>0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57"/>
      <c r="C189" s="158"/>
      <c r="D189" s="159"/>
      <c r="E189" s="160" t="s">
        <v>196</v>
      </c>
      <c r="F189" s="148"/>
      <c r="G189" s="161">
        <f>SUM(G187:G188)</f>
        <v>0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35"/>
      <c r="C190" s="136"/>
      <c r="D190" s="137"/>
      <c r="E190" s="162"/>
      <c r="F190" s="145"/>
      <c r="G190" s="147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347" t="s">
        <v>197</v>
      </c>
      <c r="C191" s="348"/>
      <c r="D191" s="159"/>
      <c r="E191" s="160"/>
      <c r="F191" s="148"/>
      <c r="G191" s="150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63"/>
      <c r="C192" s="152" t="s">
        <v>205</v>
      </c>
      <c r="D192" s="153" t="s">
        <v>206</v>
      </c>
      <c r="E192" s="155"/>
      <c r="F192" s="155"/>
      <c r="G192" s="156">
        <f t="shared" ref="G192:G194" si="17">F192*E192</f>
        <v>0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63"/>
      <c r="C193" s="152" t="s">
        <v>207</v>
      </c>
      <c r="D193" s="153" t="s">
        <v>206</v>
      </c>
      <c r="E193" s="155"/>
      <c r="F193" s="155"/>
      <c r="G193" s="156">
        <f t="shared" si="17"/>
        <v>0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63"/>
      <c r="C194" s="152" t="s">
        <v>208</v>
      </c>
      <c r="D194" s="153" t="s">
        <v>206</v>
      </c>
      <c r="E194" s="155"/>
      <c r="F194" s="155"/>
      <c r="G194" s="156">
        <f t="shared" si="17"/>
        <v>0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57"/>
      <c r="C195" s="158"/>
      <c r="D195" s="159"/>
      <c r="E195" s="165"/>
      <c r="F195" s="165"/>
      <c r="G195" s="156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57"/>
      <c r="C196" s="158"/>
      <c r="D196" s="159"/>
      <c r="E196" s="165"/>
      <c r="F196" s="165"/>
      <c r="G196" s="156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57"/>
      <c r="C197" s="158"/>
      <c r="D197" s="159"/>
      <c r="E197" s="160" t="s">
        <v>198</v>
      </c>
      <c r="F197" s="148"/>
      <c r="G197" s="161">
        <f>SUM(G192:G196)</f>
        <v>0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35"/>
      <c r="C198" s="136"/>
      <c r="D198" s="137"/>
      <c r="E198" s="138"/>
      <c r="F198" s="137"/>
      <c r="G198" s="169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343" t="s">
        <v>200</v>
      </c>
      <c r="C199" s="349" t="s">
        <v>201</v>
      </c>
      <c r="D199" s="273"/>
      <c r="E199" s="273"/>
      <c r="F199" s="274"/>
      <c r="G199" s="142">
        <f>G180</f>
        <v>0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312"/>
      <c r="C200" s="346" t="s">
        <v>193</v>
      </c>
      <c r="D200" s="273"/>
      <c r="E200" s="273"/>
      <c r="F200" s="274"/>
      <c r="G200" s="142">
        <f>G184</f>
        <v>0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312"/>
      <c r="C201" s="346" t="s">
        <v>195</v>
      </c>
      <c r="D201" s="273"/>
      <c r="E201" s="273"/>
      <c r="F201" s="274"/>
      <c r="G201" s="142">
        <f>G189</f>
        <v>0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289"/>
      <c r="C202" s="346" t="s">
        <v>202</v>
      </c>
      <c r="D202" s="273"/>
      <c r="E202" s="273"/>
      <c r="F202" s="274"/>
      <c r="G202" s="142">
        <f>G197</f>
        <v>0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0" t="s">
        <v>203</v>
      </c>
      <c r="C203" s="349" t="s">
        <v>204</v>
      </c>
      <c r="D203" s="273"/>
      <c r="E203" s="273"/>
      <c r="F203" s="274"/>
      <c r="G203" s="142">
        <f>SUM(G199:G202)</f>
        <v>0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7.5" customHeight="1">
      <c r="A204" s="14"/>
      <c r="B204" s="14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31" t="s">
        <v>184</v>
      </c>
      <c r="C205" s="341" t="s">
        <v>185</v>
      </c>
      <c r="D205" s="273"/>
      <c r="E205" s="274"/>
      <c r="F205" s="132" t="s">
        <v>31</v>
      </c>
      <c r="G205" s="132" t="s">
        <v>186</v>
      </c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33" t="s">
        <v>30</v>
      </c>
      <c r="C206" s="342" t="s">
        <v>32</v>
      </c>
      <c r="D206" s="273"/>
      <c r="E206" s="274"/>
      <c r="F206" s="133" t="s">
        <v>31</v>
      </c>
      <c r="G206" s="134">
        <f>G237</f>
        <v>0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4.5" customHeight="1">
      <c r="A207" s="14"/>
      <c r="B207" s="135"/>
      <c r="C207" s="136"/>
      <c r="D207" s="137"/>
      <c r="E207" s="138"/>
      <c r="F207" s="137"/>
      <c r="G207" s="139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0" t="s">
        <v>187</v>
      </c>
      <c r="C208" s="343" t="s">
        <v>185</v>
      </c>
      <c r="D208" s="343" t="s">
        <v>31</v>
      </c>
      <c r="E208" s="344" t="s">
        <v>188</v>
      </c>
      <c r="F208" s="345" t="s">
        <v>189</v>
      </c>
      <c r="G208" s="274"/>
      <c r="H208" s="8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32"/>
      <c r="B209" s="141" t="s">
        <v>184</v>
      </c>
      <c r="C209" s="289"/>
      <c r="D209" s="289"/>
      <c r="E209" s="289"/>
      <c r="F209" s="141" t="s">
        <v>190</v>
      </c>
      <c r="G209" s="142" t="s">
        <v>186</v>
      </c>
      <c r="H209" s="85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32"/>
      <c r="B210" s="143"/>
      <c r="C210" s="144"/>
      <c r="D210" s="145"/>
      <c r="E210" s="146"/>
      <c r="F210" s="145"/>
      <c r="G210" s="147"/>
      <c r="H210" s="85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347" t="s">
        <v>191</v>
      </c>
      <c r="C211" s="348"/>
      <c r="D211" s="148"/>
      <c r="E211" s="149"/>
      <c r="F211" s="148"/>
      <c r="G211" s="150"/>
      <c r="H211" s="85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32"/>
      <c r="B212" s="151"/>
      <c r="C212" s="152"/>
      <c r="D212" s="153"/>
      <c r="E212" s="154"/>
      <c r="F212" s="155"/>
      <c r="G212" s="156">
        <f t="shared" ref="G212:G213" si="18">F212*E212</f>
        <v>0</v>
      </c>
      <c r="H212" s="85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32"/>
      <c r="B213" s="151"/>
      <c r="C213" s="152"/>
      <c r="D213" s="153"/>
      <c r="E213" s="154"/>
      <c r="F213" s="155"/>
      <c r="G213" s="156">
        <f t="shared" si="18"/>
        <v>0</v>
      </c>
      <c r="H213" s="85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32"/>
      <c r="B214" s="157"/>
      <c r="C214" s="158"/>
      <c r="D214" s="159"/>
      <c r="E214" s="160" t="s">
        <v>192</v>
      </c>
      <c r="F214" s="148"/>
      <c r="G214" s="161">
        <f>SUM(G212:G213)</f>
        <v>0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14"/>
      <c r="B215" s="135"/>
      <c r="C215" s="136"/>
      <c r="D215" s="137"/>
      <c r="E215" s="162"/>
      <c r="F215" s="145"/>
      <c r="G215" s="147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347" t="s">
        <v>193</v>
      </c>
      <c r="C216" s="348"/>
      <c r="D216" s="159"/>
      <c r="E216" s="160"/>
      <c r="F216" s="148"/>
      <c r="G216" s="150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63"/>
      <c r="C217" s="152"/>
      <c r="D217" s="153"/>
      <c r="E217" s="164"/>
      <c r="F217" s="155"/>
      <c r="G217" s="156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57"/>
      <c r="C218" s="158"/>
      <c r="D218" s="159"/>
      <c r="E218" s="160" t="s">
        <v>194</v>
      </c>
      <c r="F218" s="165"/>
      <c r="G218" s="161">
        <f>SUM(G216:G217)</f>
        <v>0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35"/>
      <c r="C219" s="136"/>
      <c r="D219" s="137"/>
      <c r="E219" s="162"/>
      <c r="F219" s="166"/>
      <c r="G219" s="147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347" t="s">
        <v>195</v>
      </c>
      <c r="C220" s="348"/>
      <c r="D220" s="159"/>
      <c r="E220" s="160"/>
      <c r="F220" s="165"/>
      <c r="G220" s="15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63"/>
      <c r="C221" s="167"/>
      <c r="D221" s="153"/>
      <c r="E221" s="168"/>
      <c r="F221" s="155"/>
      <c r="G221" s="156">
        <f t="shared" ref="G221:G222" si="19">E221*F221</f>
        <v>0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63"/>
      <c r="C222" s="167"/>
      <c r="D222" s="153"/>
      <c r="E222" s="168"/>
      <c r="F222" s="155"/>
      <c r="G222" s="156">
        <f t="shared" si="19"/>
        <v>0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57"/>
      <c r="C223" s="158"/>
      <c r="D223" s="159"/>
      <c r="E223" s="160" t="s">
        <v>196</v>
      </c>
      <c r="F223" s="148"/>
      <c r="G223" s="161">
        <f>SUM(G221:G222)</f>
        <v>0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35"/>
      <c r="C224" s="136"/>
      <c r="D224" s="137"/>
      <c r="E224" s="162"/>
      <c r="F224" s="145"/>
      <c r="G224" s="147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347" t="s">
        <v>197</v>
      </c>
      <c r="C225" s="348"/>
      <c r="D225" s="159"/>
      <c r="E225" s="160"/>
      <c r="F225" s="148"/>
      <c r="G225" s="15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63"/>
      <c r="C226" s="152"/>
      <c r="D226" s="153"/>
      <c r="E226" s="155"/>
      <c r="F226" s="155"/>
      <c r="G226" s="156">
        <f t="shared" ref="G226:G228" si="20">F226*E226</f>
        <v>0</v>
      </c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63"/>
      <c r="C227" s="152"/>
      <c r="D227" s="153"/>
      <c r="E227" s="155"/>
      <c r="F227" s="155"/>
      <c r="G227" s="156">
        <f t="shared" si="20"/>
        <v>0</v>
      </c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63"/>
      <c r="C228" s="152"/>
      <c r="D228" s="153"/>
      <c r="E228" s="155"/>
      <c r="F228" s="155"/>
      <c r="G228" s="156">
        <f t="shared" si="20"/>
        <v>0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57"/>
      <c r="C229" s="158"/>
      <c r="D229" s="159"/>
      <c r="E229" s="165"/>
      <c r="F229" s="165"/>
      <c r="G229" s="156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57"/>
      <c r="C230" s="158"/>
      <c r="D230" s="159"/>
      <c r="E230" s="165"/>
      <c r="F230" s="165"/>
      <c r="G230" s="156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57"/>
      <c r="C231" s="158"/>
      <c r="D231" s="159"/>
      <c r="E231" s="160" t="s">
        <v>198</v>
      </c>
      <c r="F231" s="148"/>
      <c r="G231" s="161">
        <f>SUM(G226:G230)</f>
        <v>0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35"/>
      <c r="C232" s="136"/>
      <c r="D232" s="137"/>
      <c r="E232" s="138"/>
      <c r="F232" s="137"/>
      <c r="G232" s="169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343" t="s">
        <v>200</v>
      </c>
      <c r="C233" s="349" t="s">
        <v>201</v>
      </c>
      <c r="D233" s="273"/>
      <c r="E233" s="273"/>
      <c r="F233" s="274"/>
      <c r="G233" s="142">
        <f>G214</f>
        <v>0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312"/>
      <c r="C234" s="346" t="s">
        <v>193</v>
      </c>
      <c r="D234" s="273"/>
      <c r="E234" s="273"/>
      <c r="F234" s="274"/>
      <c r="G234" s="142">
        <f>G218</f>
        <v>0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312"/>
      <c r="C235" s="346" t="s">
        <v>195</v>
      </c>
      <c r="D235" s="273"/>
      <c r="E235" s="273"/>
      <c r="F235" s="274"/>
      <c r="G235" s="142">
        <f>G223</f>
        <v>0</v>
      </c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289"/>
      <c r="C236" s="346" t="s">
        <v>202</v>
      </c>
      <c r="D236" s="273"/>
      <c r="E236" s="273"/>
      <c r="F236" s="274"/>
      <c r="G236" s="142">
        <f>G231</f>
        <v>0</v>
      </c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0" t="s">
        <v>203</v>
      </c>
      <c r="C237" s="349" t="s">
        <v>204</v>
      </c>
      <c r="D237" s="273"/>
      <c r="E237" s="273"/>
      <c r="F237" s="274"/>
      <c r="G237" s="142">
        <f>SUM(G233:G236)</f>
        <v>0</v>
      </c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7.5" customHeight="1">
      <c r="A238" s="14"/>
      <c r="B238" s="14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31" t="s">
        <v>184</v>
      </c>
      <c r="C239" s="341" t="s">
        <v>185</v>
      </c>
      <c r="D239" s="273"/>
      <c r="E239" s="274"/>
      <c r="F239" s="132" t="s">
        <v>31</v>
      </c>
      <c r="G239" s="132" t="s">
        <v>186</v>
      </c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71" t="s">
        <v>33</v>
      </c>
      <c r="C240" s="342" t="s">
        <v>34</v>
      </c>
      <c r="D240" s="273"/>
      <c r="E240" s="274"/>
      <c r="F240" s="133" t="s">
        <v>31</v>
      </c>
      <c r="G240" s="134">
        <f>G271</f>
        <v>0</v>
      </c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4.5" customHeight="1">
      <c r="A241" s="14"/>
      <c r="B241" s="135"/>
      <c r="C241" s="136"/>
      <c r="D241" s="137"/>
      <c r="E241" s="138"/>
      <c r="F241" s="137"/>
      <c r="G241" s="139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0" t="s">
        <v>187</v>
      </c>
      <c r="C242" s="343" t="s">
        <v>185</v>
      </c>
      <c r="D242" s="343" t="s">
        <v>31</v>
      </c>
      <c r="E242" s="344" t="s">
        <v>188</v>
      </c>
      <c r="F242" s="345" t="s">
        <v>189</v>
      </c>
      <c r="G242" s="274"/>
      <c r="H242" s="8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32"/>
      <c r="B243" s="141" t="s">
        <v>184</v>
      </c>
      <c r="C243" s="289"/>
      <c r="D243" s="289"/>
      <c r="E243" s="289"/>
      <c r="F243" s="141" t="s">
        <v>190</v>
      </c>
      <c r="G243" s="142" t="s">
        <v>186</v>
      </c>
      <c r="H243" s="85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32"/>
      <c r="B244" s="143"/>
      <c r="C244" s="144"/>
      <c r="D244" s="145"/>
      <c r="E244" s="146"/>
      <c r="F244" s="145"/>
      <c r="G244" s="147"/>
      <c r="H244" s="85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47" t="s">
        <v>191</v>
      </c>
      <c r="C245" s="348"/>
      <c r="D245" s="148"/>
      <c r="E245" s="149"/>
      <c r="F245" s="148"/>
      <c r="G245" s="150"/>
      <c r="H245" s="85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32"/>
      <c r="B246" s="151"/>
      <c r="C246" s="152"/>
      <c r="D246" s="153"/>
      <c r="E246" s="154"/>
      <c r="F246" s="155"/>
      <c r="G246" s="156">
        <f t="shared" ref="G246:G247" si="21">F246*E246</f>
        <v>0</v>
      </c>
      <c r="H246" s="85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32"/>
      <c r="B247" s="151"/>
      <c r="C247" s="152"/>
      <c r="D247" s="153"/>
      <c r="E247" s="154"/>
      <c r="F247" s="155"/>
      <c r="G247" s="156">
        <f t="shared" si="21"/>
        <v>0</v>
      </c>
      <c r="H247" s="85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32"/>
      <c r="B248" s="157"/>
      <c r="C248" s="158"/>
      <c r="D248" s="159"/>
      <c r="E248" s="160" t="s">
        <v>192</v>
      </c>
      <c r="F248" s="148"/>
      <c r="G248" s="161">
        <f>SUM(G246:G247)</f>
        <v>0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14"/>
      <c r="B249" s="135"/>
      <c r="C249" s="136"/>
      <c r="D249" s="137"/>
      <c r="E249" s="162"/>
      <c r="F249" s="145"/>
      <c r="G249" s="147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347" t="s">
        <v>193</v>
      </c>
      <c r="C250" s="348"/>
      <c r="D250" s="159"/>
      <c r="E250" s="160"/>
      <c r="F250" s="148"/>
      <c r="G250" s="150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14"/>
      <c r="B251" s="163"/>
      <c r="C251" s="152"/>
      <c r="D251" s="153"/>
      <c r="E251" s="164"/>
      <c r="F251" s="155"/>
      <c r="G251" s="156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57"/>
      <c r="C252" s="158"/>
      <c r="D252" s="159"/>
      <c r="E252" s="160" t="s">
        <v>194</v>
      </c>
      <c r="F252" s="165"/>
      <c r="G252" s="161">
        <f>SUM(G250:G251)</f>
        <v>0</v>
      </c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14"/>
      <c r="B253" s="135"/>
      <c r="C253" s="136"/>
      <c r="D253" s="137"/>
      <c r="E253" s="162"/>
      <c r="F253" s="166"/>
      <c r="G253" s="147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347" t="s">
        <v>195</v>
      </c>
      <c r="C254" s="348"/>
      <c r="D254" s="159"/>
      <c r="E254" s="160"/>
      <c r="F254" s="165"/>
      <c r="G254" s="150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14"/>
      <c r="B255" s="163"/>
      <c r="C255" s="167"/>
      <c r="D255" s="153"/>
      <c r="E255" s="168"/>
      <c r="F255" s="155"/>
      <c r="G255" s="156">
        <f t="shared" ref="G255:G256" si="22">E255*F255</f>
        <v>0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14"/>
      <c r="B256" s="163"/>
      <c r="C256" s="167"/>
      <c r="D256" s="153"/>
      <c r="E256" s="168"/>
      <c r="F256" s="155"/>
      <c r="G256" s="156">
        <f t="shared" si="22"/>
        <v>0</v>
      </c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57"/>
      <c r="C257" s="158"/>
      <c r="D257" s="159"/>
      <c r="E257" s="160" t="s">
        <v>196</v>
      </c>
      <c r="F257" s="148"/>
      <c r="G257" s="161">
        <f>SUM(G255:G256)</f>
        <v>0</v>
      </c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14"/>
      <c r="B258" s="135"/>
      <c r="C258" s="136"/>
      <c r="D258" s="137"/>
      <c r="E258" s="162"/>
      <c r="F258" s="145"/>
      <c r="G258" s="147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347" t="s">
        <v>197</v>
      </c>
      <c r="C259" s="348"/>
      <c r="D259" s="159"/>
      <c r="E259" s="160"/>
      <c r="F259" s="148"/>
      <c r="G259" s="150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14"/>
      <c r="B260" s="163"/>
      <c r="C260" s="152"/>
      <c r="D260" s="153"/>
      <c r="E260" s="155"/>
      <c r="F260" s="155"/>
      <c r="G260" s="156">
        <f t="shared" ref="G260:G262" si="23">F260*E260</f>
        <v>0</v>
      </c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14"/>
      <c r="B261" s="163"/>
      <c r="C261" s="152"/>
      <c r="D261" s="153"/>
      <c r="E261" s="155"/>
      <c r="F261" s="155"/>
      <c r="G261" s="156">
        <f t="shared" si="23"/>
        <v>0</v>
      </c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14"/>
      <c r="B262" s="163"/>
      <c r="C262" s="152"/>
      <c r="D262" s="153"/>
      <c r="E262" s="155"/>
      <c r="F262" s="155"/>
      <c r="G262" s="156">
        <f t="shared" si="23"/>
        <v>0</v>
      </c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14"/>
      <c r="B263" s="157"/>
      <c r="C263" s="158"/>
      <c r="D263" s="159"/>
      <c r="E263" s="165"/>
      <c r="F263" s="165"/>
      <c r="G263" s="156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14"/>
      <c r="B264" s="157"/>
      <c r="C264" s="158"/>
      <c r="D264" s="159"/>
      <c r="E264" s="165"/>
      <c r="F264" s="165"/>
      <c r="G264" s="156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14"/>
      <c r="B265" s="157"/>
      <c r="C265" s="158"/>
      <c r="D265" s="159"/>
      <c r="E265" s="160" t="s">
        <v>198</v>
      </c>
      <c r="F265" s="148"/>
      <c r="G265" s="161">
        <f>SUM(G260:G264)</f>
        <v>0</v>
      </c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14"/>
      <c r="B266" s="135"/>
      <c r="C266" s="136"/>
      <c r="D266" s="137"/>
      <c r="E266" s="138"/>
      <c r="F266" s="137"/>
      <c r="G266" s="169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14"/>
      <c r="B267" s="343" t="s">
        <v>200</v>
      </c>
      <c r="C267" s="349" t="s">
        <v>201</v>
      </c>
      <c r="D267" s="273"/>
      <c r="E267" s="273"/>
      <c r="F267" s="274"/>
      <c r="G267" s="142">
        <f>G248</f>
        <v>0</v>
      </c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312"/>
      <c r="C268" s="346" t="s">
        <v>193</v>
      </c>
      <c r="D268" s="273"/>
      <c r="E268" s="273"/>
      <c r="F268" s="274"/>
      <c r="G268" s="142">
        <f>G252</f>
        <v>0</v>
      </c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312"/>
      <c r="C269" s="346" t="s">
        <v>195</v>
      </c>
      <c r="D269" s="273"/>
      <c r="E269" s="273"/>
      <c r="F269" s="274"/>
      <c r="G269" s="142">
        <f>G257</f>
        <v>0</v>
      </c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289"/>
      <c r="C270" s="346" t="s">
        <v>202</v>
      </c>
      <c r="D270" s="273"/>
      <c r="E270" s="273"/>
      <c r="F270" s="274"/>
      <c r="G270" s="142">
        <f>G265</f>
        <v>0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0" t="s">
        <v>203</v>
      </c>
      <c r="C271" s="349" t="s">
        <v>204</v>
      </c>
      <c r="D271" s="273"/>
      <c r="E271" s="273"/>
      <c r="F271" s="274"/>
      <c r="G271" s="142">
        <f>SUM(G267:G270)</f>
        <v>0</v>
      </c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30">
    <mergeCell ref="C172:E172"/>
    <mergeCell ref="D174:D175"/>
    <mergeCell ref="E174:E175"/>
    <mergeCell ref="F174:G174"/>
    <mergeCell ref="C135:F135"/>
    <mergeCell ref="C137:E137"/>
    <mergeCell ref="C138:E138"/>
    <mergeCell ref="D140:D141"/>
    <mergeCell ref="E140:E141"/>
    <mergeCell ref="F140:G140"/>
    <mergeCell ref="C168:F168"/>
    <mergeCell ref="C169:F169"/>
    <mergeCell ref="C171:E171"/>
    <mergeCell ref="C100:F100"/>
    <mergeCell ref="C101:F101"/>
    <mergeCell ref="C103:E103"/>
    <mergeCell ref="C104:E104"/>
    <mergeCell ref="D106:D107"/>
    <mergeCell ref="E106:E107"/>
    <mergeCell ref="F106:G106"/>
    <mergeCell ref="C132:F132"/>
    <mergeCell ref="C133:F133"/>
    <mergeCell ref="C106:C107"/>
    <mergeCell ref="B109:C109"/>
    <mergeCell ref="B114:C114"/>
    <mergeCell ref="B118:C118"/>
    <mergeCell ref="B123:C123"/>
    <mergeCell ref="B131:B134"/>
    <mergeCell ref="C131:F131"/>
    <mergeCell ref="C134:F134"/>
    <mergeCell ref="C269:F269"/>
    <mergeCell ref="C242:C243"/>
    <mergeCell ref="C267:F267"/>
    <mergeCell ref="C270:F270"/>
    <mergeCell ref="C271:F271"/>
    <mergeCell ref="C208:C209"/>
    <mergeCell ref="B211:C211"/>
    <mergeCell ref="B216:C216"/>
    <mergeCell ref="B220:C220"/>
    <mergeCell ref="B225:C225"/>
    <mergeCell ref="B233:B236"/>
    <mergeCell ref="C233:F233"/>
    <mergeCell ref="B245:C245"/>
    <mergeCell ref="B250:C250"/>
    <mergeCell ref="B254:C254"/>
    <mergeCell ref="B259:C259"/>
    <mergeCell ref="B267:B270"/>
    <mergeCell ref="C236:F236"/>
    <mergeCell ref="C237:F237"/>
    <mergeCell ref="C239:E239"/>
    <mergeCell ref="C240:E240"/>
    <mergeCell ref="D242:D243"/>
    <mergeCell ref="E242:E243"/>
    <mergeCell ref="F242:G242"/>
    <mergeCell ref="C203:F203"/>
    <mergeCell ref="C205:E205"/>
    <mergeCell ref="C206:E206"/>
    <mergeCell ref="D208:D209"/>
    <mergeCell ref="E208:E209"/>
    <mergeCell ref="F208:G208"/>
    <mergeCell ref="C234:F234"/>
    <mergeCell ref="C235:F235"/>
    <mergeCell ref="C268:F268"/>
    <mergeCell ref="C200:F200"/>
    <mergeCell ref="C201:F201"/>
    <mergeCell ref="C174:C175"/>
    <mergeCell ref="B177:C177"/>
    <mergeCell ref="B182:C182"/>
    <mergeCell ref="B186:C186"/>
    <mergeCell ref="B191:C191"/>
    <mergeCell ref="B199:B202"/>
    <mergeCell ref="C199:F199"/>
    <mergeCell ref="C202:F202"/>
    <mergeCell ref="C69:F69"/>
    <mergeCell ref="C71:E71"/>
    <mergeCell ref="C72:E72"/>
    <mergeCell ref="D74:D75"/>
    <mergeCell ref="E74:E75"/>
    <mergeCell ref="F74:G74"/>
    <mergeCell ref="C166:F166"/>
    <mergeCell ref="C167:F167"/>
    <mergeCell ref="C140:C141"/>
    <mergeCell ref="B143:C143"/>
    <mergeCell ref="B148:C148"/>
    <mergeCell ref="B152:C152"/>
    <mergeCell ref="B157:C157"/>
    <mergeCell ref="B165:B168"/>
    <mergeCell ref="C165:F165"/>
    <mergeCell ref="C98:F98"/>
    <mergeCell ref="C99:F99"/>
    <mergeCell ref="C74:C75"/>
    <mergeCell ref="B77:C77"/>
    <mergeCell ref="B82:C82"/>
    <mergeCell ref="B88:C88"/>
    <mergeCell ref="B93:C93"/>
    <mergeCell ref="B97:B100"/>
    <mergeCell ref="C97:F97"/>
    <mergeCell ref="C37:F37"/>
    <mergeCell ref="C39:E39"/>
    <mergeCell ref="C40:E40"/>
    <mergeCell ref="D42:D43"/>
    <mergeCell ref="E42:E43"/>
    <mergeCell ref="F42:G42"/>
    <mergeCell ref="C66:F66"/>
    <mergeCell ref="C67:F67"/>
    <mergeCell ref="C42:C43"/>
    <mergeCell ref="B45:C45"/>
    <mergeCell ref="B50:C50"/>
    <mergeCell ref="B56:C56"/>
    <mergeCell ref="B61:C61"/>
    <mergeCell ref="B65:B68"/>
    <mergeCell ref="C65:F65"/>
    <mergeCell ref="C68:F68"/>
    <mergeCell ref="B2:G2"/>
    <mergeCell ref="D3:G5"/>
    <mergeCell ref="C6:E6"/>
    <mergeCell ref="C7:E7"/>
    <mergeCell ref="D9:D10"/>
    <mergeCell ref="E9:E10"/>
    <mergeCell ref="F9:G9"/>
    <mergeCell ref="C34:F34"/>
    <mergeCell ref="C35:F35"/>
    <mergeCell ref="C9:C10"/>
    <mergeCell ref="B12:C12"/>
    <mergeCell ref="B17:C17"/>
    <mergeCell ref="B24:C24"/>
    <mergeCell ref="B29:C29"/>
    <mergeCell ref="B33:B36"/>
    <mergeCell ref="C33:F33"/>
    <mergeCell ref="C36:F36"/>
  </mergeCells>
  <printOptions horizontalCentered="1"/>
  <pageMargins left="0.70866141732283472" right="0.35433070866141736" top="0.98425196850393704" bottom="0.86614173228346458" header="0" footer="0"/>
  <pageSetup paperSize="9" fitToHeight="0" orientation="portrait"/>
  <headerFooter>
    <oddFooter>&amp;C&amp;A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ANEXO D1 - PROPOSTA 01.07</vt:lpstr>
      <vt:lpstr>ANEXO D2 - PROPOSTA 02.07</vt:lpstr>
      <vt:lpstr>ANEXO D3 - PROPOSTA 03.07</vt:lpstr>
      <vt:lpstr>ANEXO D4 - PROPOSTA 04.07</vt:lpstr>
      <vt:lpstr>ANEXO D5 - PROPOSTA 05.07</vt:lpstr>
      <vt:lpstr>ANEXO D6 - PROPOSTA 06.07</vt:lpstr>
      <vt:lpstr>ANEXO D7 - PROPOSTA 07.07</vt:lpstr>
      <vt:lpstr>ANEXO D8 - TOTAL DA PROPOSTA</vt:lpstr>
      <vt:lpstr>ANEXO D9 - RELATÓRIO COMPOSIÇÕ</vt:lpstr>
      <vt:lpstr>ANEXO D10 - CRONOGRAMA</vt:lpstr>
      <vt:lpstr>INSUMOS</vt:lpstr>
      <vt:lpstr>ORÇAMENTO ADM NAO DESONERADO</vt:lpstr>
      <vt:lpstr>CALCULO 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2023-08-22T14:01:12Z</dcterms:created>
  <dcterms:modified xsi:type="dcterms:W3CDTF">2023-08-22T14:01:12Z</dcterms:modified>
</cp:coreProperties>
</file>