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quivos do Usuario\Downloads\"/>
    </mc:Choice>
  </mc:AlternateContent>
  <xr:revisionPtr revIDLastSave="0" documentId="13_ncr:1_{8EAA4CED-CA66-43EF-9FFE-1959B91BD68A}" xr6:coauthVersionLast="45" xr6:coauthVersionMax="45" xr10:uidLastSave="{00000000-0000-0000-0000-000000000000}"/>
  <bookViews>
    <workbookView xWindow="-120" yWindow="-120" windowWidth="24240" windowHeight="13140" activeTab="7" xr2:uid="{00000000-000D-0000-FFFF-FFFF00000000}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ilha1" sheetId="8" state="hidden" r:id="rId7"/>
    <sheet name="Plan7" sheetId="7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5" i="6" l="1"/>
  <c r="F46" i="6"/>
  <c r="H30" i="6"/>
  <c r="C124" i="5" l="1"/>
  <c r="C124" i="4"/>
  <c r="C124" i="3"/>
  <c r="D39" i="2" l="1"/>
  <c r="D45" i="3"/>
  <c r="D44" i="3"/>
  <c r="D43" i="3"/>
  <c r="D45" i="2"/>
  <c r="D44" i="2"/>
  <c r="D43" i="2"/>
  <c r="D45" i="1"/>
  <c r="D44" i="1"/>
  <c r="D39" i="1"/>
  <c r="D98" i="5"/>
  <c r="D95" i="5"/>
  <c r="D94" i="5"/>
  <c r="D93" i="5"/>
  <c r="D92" i="5"/>
  <c r="D91" i="5"/>
  <c r="D97" i="5" s="1"/>
  <c r="D99" i="5" s="1"/>
  <c r="D86" i="5"/>
  <c r="D85" i="5"/>
  <c r="D84" i="5"/>
  <c r="D83" i="5"/>
  <c r="D82" i="5"/>
  <c r="D81" i="5"/>
  <c r="D80" i="5"/>
  <c r="D75" i="5"/>
  <c r="D74" i="5"/>
  <c r="D76" i="5" s="1"/>
  <c r="D69" i="5"/>
  <c r="D67" i="5"/>
  <c r="D66" i="5"/>
  <c r="D68" i="5" s="1"/>
  <c r="D70" i="5" s="1"/>
  <c r="C61" i="5"/>
  <c r="D60" i="5"/>
  <c r="D59" i="5"/>
  <c r="D58" i="5"/>
  <c r="D57" i="5"/>
  <c r="D56" i="5"/>
  <c r="D55" i="5"/>
  <c r="D54" i="5"/>
  <c r="D53" i="5"/>
  <c r="D61" i="5" s="1"/>
  <c r="D98" i="4"/>
  <c r="D95" i="4"/>
  <c r="D94" i="4"/>
  <c r="D93" i="4"/>
  <c r="D92" i="4"/>
  <c r="D91" i="4"/>
  <c r="D97" i="4" s="1"/>
  <c r="D86" i="4"/>
  <c r="D85" i="4"/>
  <c r="D84" i="4"/>
  <c r="D83" i="4"/>
  <c r="D82" i="4"/>
  <c r="D81" i="4"/>
  <c r="D80" i="4"/>
  <c r="D75" i="4"/>
  <c r="D74" i="4"/>
  <c r="D69" i="4"/>
  <c r="D67" i="4"/>
  <c r="D66" i="4"/>
  <c r="D68" i="4" s="1"/>
  <c r="D70" i="4" s="1"/>
  <c r="C61" i="4"/>
  <c r="D60" i="4"/>
  <c r="D59" i="4"/>
  <c r="D58" i="4"/>
  <c r="D57" i="4"/>
  <c r="D56" i="4"/>
  <c r="D55" i="4"/>
  <c r="D54" i="4"/>
  <c r="D53" i="4"/>
  <c r="D61" i="4" s="1"/>
  <c r="D98" i="3"/>
  <c r="D95" i="3"/>
  <c r="D94" i="3"/>
  <c r="D93" i="3"/>
  <c r="D92" i="3"/>
  <c r="D91" i="3"/>
  <c r="D97" i="3" s="1"/>
  <c r="D86" i="3"/>
  <c r="D85" i="3"/>
  <c r="D84" i="3"/>
  <c r="D83" i="3"/>
  <c r="D82" i="3"/>
  <c r="D81" i="3"/>
  <c r="D80" i="3"/>
  <c r="D75" i="3"/>
  <c r="D74" i="3"/>
  <c r="D76" i="3" s="1"/>
  <c r="D69" i="3"/>
  <c r="D67" i="3"/>
  <c r="D66" i="3"/>
  <c r="D68" i="3" s="1"/>
  <c r="D70" i="3" s="1"/>
  <c r="C61" i="3"/>
  <c r="D60" i="3"/>
  <c r="D59" i="3"/>
  <c r="D58" i="3"/>
  <c r="D57" i="3"/>
  <c r="D56" i="3"/>
  <c r="D55" i="3"/>
  <c r="D54" i="3"/>
  <c r="D53" i="3"/>
  <c r="D61" i="3" s="1"/>
  <c r="D86" i="2"/>
  <c r="C61" i="2"/>
  <c r="D98" i="1"/>
  <c r="D95" i="1"/>
  <c r="D94" i="1"/>
  <c r="D93" i="1"/>
  <c r="D92" i="1"/>
  <c r="D91" i="1"/>
  <c r="D97" i="1" s="1"/>
  <c r="D86" i="1"/>
  <c r="D85" i="1"/>
  <c r="D84" i="1"/>
  <c r="D83" i="1"/>
  <c r="D82" i="1"/>
  <c r="D81" i="1"/>
  <c r="D80" i="1"/>
  <c r="D87" i="1" s="1"/>
  <c r="D75" i="1"/>
  <c r="D74" i="1"/>
  <c r="D76" i="1" s="1"/>
  <c r="D69" i="1"/>
  <c r="D67" i="1"/>
  <c r="D66" i="1"/>
  <c r="D68" i="1" s="1"/>
  <c r="D70" i="1" s="1"/>
  <c r="C61" i="1"/>
  <c r="D60" i="1"/>
  <c r="D59" i="1"/>
  <c r="D58" i="1"/>
  <c r="D57" i="1"/>
  <c r="D56" i="1"/>
  <c r="D55" i="1"/>
  <c r="D54" i="1"/>
  <c r="D53" i="1"/>
  <c r="D87" i="3" l="1"/>
  <c r="F37" i="6"/>
  <c r="I54" i="6"/>
  <c r="F45" i="6"/>
  <c r="H28" i="6"/>
  <c r="C114" i="2" l="1"/>
  <c r="C115" i="2"/>
  <c r="C119" i="2"/>
  <c r="C120" i="2"/>
  <c r="C124" i="1"/>
  <c r="C123" i="2"/>
  <c r="F61" i="6"/>
  <c r="G61" i="6" s="1"/>
  <c r="G62" i="6" s="1"/>
  <c r="G63" i="6" s="1"/>
  <c r="D43" i="5"/>
  <c r="D43" i="4"/>
  <c r="D43" i="1"/>
  <c r="D46" i="2" l="1"/>
  <c r="D46" i="3"/>
  <c r="C124" i="2"/>
  <c r="D39" i="5"/>
  <c r="D128" i="5" s="1"/>
  <c r="D39" i="4"/>
  <c r="D128" i="4" s="1"/>
  <c r="D39" i="3"/>
  <c r="D128" i="3" s="1"/>
  <c r="D107" i="5"/>
  <c r="D47" i="5"/>
  <c r="D129" i="5" s="1"/>
  <c r="D28" i="5"/>
  <c r="D107" i="4"/>
  <c r="D47" i="4"/>
  <c r="D129" i="4" s="1"/>
  <c r="D28" i="4"/>
  <c r="D107" i="3"/>
  <c r="D28" i="3"/>
  <c r="D28" i="2"/>
  <c r="D128" i="2"/>
  <c r="D128" i="1"/>
  <c r="D127" i="1"/>
  <c r="D107" i="1"/>
  <c r="D105" i="1"/>
  <c r="D98" i="2" l="1"/>
  <c r="D94" i="2"/>
  <c r="D92" i="2"/>
  <c r="D84" i="2"/>
  <c r="D82" i="2"/>
  <c r="D80" i="2"/>
  <c r="D74" i="2"/>
  <c r="D67" i="2"/>
  <c r="D59" i="2"/>
  <c r="D57" i="2"/>
  <c r="D55" i="2"/>
  <c r="D53" i="2"/>
  <c r="D95" i="2"/>
  <c r="D93" i="2"/>
  <c r="D91" i="2"/>
  <c r="D85" i="2"/>
  <c r="D83" i="2"/>
  <c r="D81" i="2"/>
  <c r="D75" i="2"/>
  <c r="D69" i="2"/>
  <c r="D66" i="2"/>
  <c r="D60" i="2"/>
  <c r="D58" i="2"/>
  <c r="D56" i="2"/>
  <c r="D54" i="2"/>
  <c r="D46" i="1"/>
  <c r="D47" i="1" s="1"/>
  <c r="D129" i="1" s="1"/>
  <c r="D47" i="3"/>
  <c r="D129" i="3" s="1"/>
  <c r="D47" i="2"/>
  <c r="D129" i="2" s="1"/>
  <c r="D127" i="5"/>
  <c r="D127" i="4"/>
  <c r="D127" i="3"/>
  <c r="D127" i="2"/>
  <c r="D103" i="1"/>
  <c r="D104" i="1"/>
  <c r="D61" i="2" l="1"/>
  <c r="D103" i="2" s="1"/>
  <c r="D87" i="2"/>
  <c r="D106" i="2" s="1"/>
  <c r="D68" i="2"/>
  <c r="D70" i="2" s="1"/>
  <c r="D104" i="2" s="1"/>
  <c r="D97" i="2"/>
  <c r="D99" i="2" s="1"/>
  <c r="D107" i="2" s="1"/>
  <c r="D76" i="2"/>
  <c r="D105" i="2" s="1"/>
  <c r="D103" i="3"/>
  <c r="D105" i="5"/>
  <c r="D103" i="5"/>
  <c r="D105" i="4"/>
  <c r="D104" i="4"/>
  <c r="D103" i="4"/>
  <c r="D105" i="3"/>
  <c r="D106" i="1"/>
  <c r="D109" i="2" l="1"/>
  <c r="D106" i="5"/>
  <c r="D106" i="4"/>
  <c r="D106" i="3"/>
  <c r="D104" i="5"/>
  <c r="D104" i="3"/>
  <c r="D109" i="3" s="1"/>
  <c r="D111" i="2"/>
  <c r="D114" i="2" s="1"/>
  <c r="D130" i="2"/>
  <c r="D131" i="2" s="1"/>
  <c r="D130" i="1"/>
  <c r="D131" i="1" s="1"/>
  <c r="D111" i="1"/>
  <c r="D109" i="5" l="1"/>
  <c r="D130" i="5" s="1"/>
  <c r="D131" i="5" s="1"/>
  <c r="D130" i="4"/>
  <c r="D131" i="4" s="1"/>
  <c r="D111" i="4"/>
  <c r="D130" i="3"/>
  <c r="D131" i="3" s="1"/>
  <c r="D111" i="3"/>
  <c r="D114" i="1"/>
  <c r="D114" i="4" l="1"/>
  <c r="D115" i="4" s="1"/>
  <c r="D114" i="3"/>
  <c r="D115" i="3" s="1"/>
  <c r="D111" i="5"/>
  <c r="D115" i="2"/>
  <c r="D115" i="1"/>
  <c r="D116" i="1" s="1"/>
  <c r="D114" i="5" l="1"/>
  <c r="D115" i="5"/>
  <c r="D116" i="4"/>
  <c r="D117" i="4" s="1"/>
  <c r="D116" i="3"/>
  <c r="D117" i="3" s="1"/>
  <c r="D116" i="2"/>
  <c r="D117" i="2" s="1"/>
  <c r="D116" i="5" l="1"/>
  <c r="D117" i="5" s="1"/>
  <c r="D119" i="4"/>
  <c r="D123" i="4"/>
  <c r="D120" i="4"/>
  <c r="D123" i="3"/>
  <c r="D120" i="3"/>
  <c r="D119" i="3"/>
  <c r="D123" i="2"/>
  <c r="D120" i="2"/>
  <c r="D119" i="2"/>
  <c r="D123" i="5" l="1"/>
  <c r="D120" i="5"/>
  <c r="D119" i="5"/>
  <c r="D124" i="5" s="1"/>
  <c r="D125" i="5" s="1"/>
  <c r="D132" i="5" s="1"/>
  <c r="D133" i="5" s="1"/>
  <c r="D124" i="4"/>
  <c r="D125" i="4" s="1"/>
  <c r="D132" i="4" s="1"/>
  <c r="D133" i="4" s="1"/>
  <c r="D124" i="3"/>
  <c r="D125" i="3" s="1"/>
  <c r="D132" i="3" s="1"/>
  <c r="D133" i="3" s="1"/>
  <c r="E10" i="7" s="1"/>
  <c r="G10" i="7" s="1"/>
  <c r="H10" i="7" s="1"/>
  <c r="D124" i="2"/>
  <c r="D125" i="2" s="1"/>
  <c r="D132" i="2" s="1"/>
  <c r="D133" i="2" s="1"/>
  <c r="E14" i="7" s="1"/>
  <c r="G14" i="7" s="1"/>
  <c r="H14" i="7" s="1"/>
  <c r="D117" i="1"/>
  <c r="D119" i="1" s="1"/>
  <c r="E12" i="7" l="1"/>
  <c r="G12" i="7" s="1"/>
  <c r="H12" i="7" s="1"/>
  <c r="D123" i="1"/>
  <c r="D120" i="1"/>
  <c r="D124" i="1" l="1"/>
  <c r="D125" i="1" s="1"/>
  <c r="D132" i="1" s="1"/>
  <c r="D133" i="1" s="1"/>
  <c r="E11" i="7" l="1"/>
  <c r="G11" i="7" s="1"/>
  <c r="H11" i="7" s="1"/>
  <c r="E13" i="7"/>
  <c r="G13" i="7" s="1"/>
  <c r="H13" i="7" s="1"/>
  <c r="H24" i="7" l="1"/>
  <c r="H6" i="7" s="1"/>
  <c r="G23" i="7"/>
  <c r="G6" i="7" s="1"/>
  <c r="G29" i="7" l="1"/>
  <c r="G27" i="7"/>
  <c r="F6" i="7" s="1"/>
  <c r="G28" i="7"/>
  <c r="F119" i="4" a="1"/>
  <c r="F119" i="4" s="1"/>
</calcChain>
</file>

<file path=xl/metadata.xml><?xml version="1.0" encoding="utf-8"?>
<metadata xmlns="http://schemas.openxmlformats.org/spreadsheetml/2006/main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xmlns:xda="http://schemas.microsoft.com/office/spreadsheetml/2017/dynamicarray"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<sst xmlns="http://schemas.openxmlformats.org/spreadsheetml/2006/main" count="1186" uniqueCount="250">
  <si>
    <t>PLANILHA DE CUSTOS E FORMAÇÃO DE PREÇOS - MÃO DE OBRA COM MATERIAIS, EQUIPAMENTOS E EPI´S</t>
  </si>
  <si>
    <t>A</t>
  </si>
  <si>
    <t>Data de apresentação da proposta (mês/ano)</t>
  </si>
  <si>
    <t>B</t>
  </si>
  <si>
    <t>Município/UF</t>
  </si>
  <si>
    <t>PORTO VELHO - RO</t>
  </si>
  <si>
    <t>C</t>
  </si>
  <si>
    <t>Ano Acordo, Convenção ou Sentença Normativa em Dissídio
Coletivo</t>
  </si>
  <si>
    <t>SINTELPES/2019</t>
  </si>
  <si>
    <t>D</t>
  </si>
  <si>
    <t>Nº de meses de execução contratual</t>
  </si>
  <si>
    <t>Identificação do Serviço</t>
  </si>
  <si>
    <t>Anexo III-A – Mão-de-obra</t>
  </si>
  <si>
    <t>Mão-de-obra vinculada à execução contratual</t>
  </si>
  <si>
    <t>Dados complementares para composição dos custos referente à mão-de-obra</t>
  </si>
  <si>
    <t>Tipo de serviço (mesmo serviço com características distintas)</t>
  </si>
  <si>
    <t>ÁREA DE COLETA DE LIXO HOSPITALAR</t>
  </si>
  <si>
    <t>Salário Normativo da Categoria Profissional</t>
  </si>
  <si>
    <t>Categoria profissional (vinculada à execução contratual)</t>
  </si>
  <si>
    <t>Agente de Coleta de Resíduo Hospitalar 5142-30 12X36 Diurno</t>
  </si>
  <si>
    <t>Data base da categoria (dia/mês/ano)</t>
  </si>
  <si>
    <t>MÓDULO 1 : COMPOSIÇÃO DA REMUNERAÇÃO</t>
  </si>
  <si>
    <t>Composição da Remuneração</t>
  </si>
  <si>
    <t>Valor (R$)</t>
  </si>
  <si>
    <t>Salário</t>
  </si>
  <si>
    <t>Adicional de Periculosidade</t>
  </si>
  <si>
    <t>Adicional de Insalubridade</t>
  </si>
  <si>
    <t>Adicional Noturno</t>
  </si>
  <si>
    <t>E</t>
  </si>
  <si>
    <t>Hora noturna adicional (somente após as 05:00h)</t>
  </si>
  <si>
    <t>F</t>
  </si>
  <si>
    <t>Intervalo Intrajornada</t>
  </si>
  <si>
    <t>G</t>
  </si>
  <si>
    <t>Outros (especificar)</t>
  </si>
  <si>
    <t>TOTAL DA REMUNERAÇÃO</t>
  </si>
  <si>
    <t>MÓDULO 2: BENEFÍCIOS MENSAIS E DIÁRIOS</t>
  </si>
  <si>
    <t>Benefícios Mensais e Diários</t>
  </si>
  <si>
    <t>Transporte</t>
  </si>
  <si>
    <t>B-1</t>
  </si>
  <si>
    <t>Auxílio alimentação (CCT 2018)</t>
  </si>
  <si>
    <t>R$ 380,00 - 0,99%</t>
  </si>
  <si>
    <t>B-2</t>
  </si>
  <si>
    <t>Auxílio alimentação (PAT cesta básica)</t>
  </si>
  <si>
    <t>Assistência médica e familiar</t>
  </si>
  <si>
    <t>Auxílio creche (CCT 2018) ( Cláusula Décima Sexta)</t>
  </si>
  <si>
    <t>50% Salário base - Rateado por 12 meses</t>
  </si>
  <si>
    <t>Seguro de vida</t>
  </si>
  <si>
    <t>Outros</t>
  </si>
  <si>
    <t>TOTAL DE BENEFÍCIOS MENSAIS E DIÁRIOS</t>
  </si>
  <si>
    <t>MÓDULO 3: INSUMOS DIVERSOS</t>
  </si>
  <si>
    <t>Insumos Diversos</t>
  </si>
  <si>
    <t>Uniformes</t>
  </si>
  <si>
    <t>Materiais</t>
  </si>
  <si>
    <t>Equipamentos - com depreciação e manutenção</t>
  </si>
  <si>
    <t>TOTAL DE INSUMOS DIVERSOS</t>
  </si>
  <si>
    <t>MÓDULO 4: ENCARGOS SOCIAIS E TRABALHISTAS</t>
  </si>
  <si>
    <t>Submódulo 4.1 – Encargos previdenciários e FGTS:</t>
  </si>
  <si>
    <t>4.1</t>
  </si>
  <si>
    <t>Encargos previdenciários e FGTS</t>
  </si>
  <si>
    <t>Fgts (8,0%)</t>
  </si>
  <si>
    <t>H</t>
  </si>
  <si>
    <t>TOTAL</t>
  </si>
  <si>
    <t>Submódulo 4.2 – 13º Salário</t>
  </si>
  <si>
    <t>4.2</t>
  </si>
  <si>
    <t>13º Salário</t>
  </si>
  <si>
    <t>13 º Salário</t>
  </si>
  <si>
    <t>Adicional de férias</t>
  </si>
  <si>
    <t>Subtotal</t>
  </si>
  <si>
    <t>Incidência do Submódulo 4.1 sobre 13º Salário</t>
  </si>
  <si>
    <t>Submódulo 4.3 – Afastamento Maternidade</t>
  </si>
  <si>
    <t>4.3</t>
  </si>
  <si>
    <t>Afastamento Maternidade:</t>
  </si>
  <si>
    <t>Afastamento maternidade</t>
  </si>
  <si>
    <t>Incidência do submódulo 4.1 sobre afastamento maternidade</t>
  </si>
  <si>
    <t>Submódulo 4.4 - Provisão para Rescisão</t>
  </si>
  <si>
    <t>4.4</t>
  </si>
  <si>
    <t>Provisão para Rescisão</t>
  </si>
  <si>
    <t>Aviso prévio indenizado</t>
  </si>
  <si>
    <t>Incidência do FGTS sobre aviso prévio indenizado (8%)</t>
  </si>
  <si>
    <t>Multa do FGTS do aviso prévio indenizado</t>
  </si>
  <si>
    <t>Aviso prévio trabalhado</t>
  </si>
  <si>
    <t>MULTA DO FGTS PARA RESCISÃO SEM JUSTA CAUSA - CALCULADO SOBRE A REMUNERAÇÃO</t>
  </si>
  <si>
    <t>Submódulo 4.5 – Custo de Reposição do Profissional Ausente</t>
  </si>
  <si>
    <t>4.5</t>
  </si>
  <si>
    <t>Composição do Custo de Reposição do Profissional Ausente</t>
  </si>
  <si>
    <t>Férias</t>
  </si>
  <si>
    <t>Ausência por doença</t>
  </si>
  <si>
    <t>Licença paternidade</t>
  </si>
  <si>
    <t>Ausências legais</t>
  </si>
  <si>
    <t>Ausência por Acidente de trabalho</t>
  </si>
  <si>
    <t>Incidência do submódulo 4.1 sobre o Custo de reposição do
profissional ausente</t>
  </si>
  <si>
    <t>Quadro – resumo – Módulo 4 – Encargos sociais e trabalhistas</t>
  </si>
  <si>
    <t>Módulo 4 – Encargos sociais e trabalhistas</t>
  </si>
  <si>
    <t>Encargos previdenciários, FGTS e outras contribuições</t>
  </si>
  <si>
    <t>13º (décimo-terceiro) salário</t>
  </si>
  <si>
    <t>Custo de rescisão</t>
  </si>
  <si>
    <t>Custo de reposição do profissional ausente</t>
  </si>
  <si>
    <t>4.6</t>
  </si>
  <si>
    <t>TOTAL DOS ENCARGOS SOCIAIS E TRABALHISTAS</t>
  </si>
  <si>
    <t xml:space="preserve">EMPRESA OPTANTE PELO SIMPLES NACIONAL ENCARGOS DIFERENCIADOS </t>
  </si>
  <si>
    <t>(M-T) CUSTO TOTAL DA PLANILHA PARA EFEITO DE CÁLCULO DO</t>
  </si>
  <si>
    <t>MÓDULO 5 – CUSTOS INDIRETOS, TRIBUTOS E LUCRO</t>
  </si>
  <si>
    <t>Custos Indiretos, Tributos e Lucro</t>
  </si>
  <si>
    <t>Custos Indiretos</t>
  </si>
  <si>
    <t>Lucro (MT + M5.A)</t>
  </si>
  <si>
    <t>Subtotal para efeito de cálculo do s Tributos (MT + MA +</t>
  </si>
  <si>
    <t>Tributos</t>
  </si>
  <si>
    <t>C1. Tributos Federais</t>
  </si>
  <si>
    <t>C1-A (PIS 1,65)</t>
  </si>
  <si>
    <t>C1. B (COFINS 7,6)</t>
  </si>
  <si>
    <t>C.2 Tributos Estaduais (especificar)</t>
  </si>
  <si>
    <t>C.3 Tributos Municipais</t>
  </si>
  <si>
    <t>C3-A (ISS 5,0)</t>
  </si>
  <si>
    <t>TOTAL DOS TRIBUTOS</t>
  </si>
  <si>
    <t>TOTAL DOS CUSTOS INDIRETOS, TRIBUTOS E LUCRO</t>
  </si>
  <si>
    <t>Mão-de-obra vinculada à execução contratual (valor por empregado)</t>
  </si>
  <si>
    <t>Módulo 1 – Composição da Remuneração</t>
  </si>
  <si>
    <t>Módulo 2 – Benefícios Mensais e Diários</t>
  </si>
  <si>
    <t>Módulo 3 – Insumos Diversos (uniformes, materiais, equipamentos e outros)</t>
  </si>
  <si>
    <t>Módulo 4 – Encargos Sociais e Trabalhistas</t>
  </si>
  <si>
    <t>Subtotal (A + B +C+ D)</t>
  </si>
  <si>
    <t>Módulo 5 – Custos indiretos, tributos e lucro</t>
  </si>
  <si>
    <t>VALOR TOTAL POR EMPREGADO</t>
  </si>
  <si>
    <t xml:space="preserve">
</t>
  </si>
  <si>
    <t>Agente de Coleta de Resíduo Hospitalar 5142-30 12X36 Noturno</t>
  </si>
  <si>
    <t>Incidência do submódulo 4.1 sobre aviso prévio trabalhado</t>
  </si>
  <si>
    <t xml:space="preserve">Multa do FGTS do aviso prévio trabalhado
</t>
  </si>
  <si>
    <t>Motorista - 44 h</t>
  </si>
  <si>
    <t>Responsavel Técnico 44 h</t>
  </si>
  <si>
    <t>Encarregado / Supervisor 4101-05 44 Hrs</t>
  </si>
  <si>
    <t>UNIFORME E EPIs</t>
  </si>
  <si>
    <t>Quant. Estimada</t>
  </si>
  <si>
    <t>Valor Unit.</t>
  </si>
  <si>
    <t>Valor. Anual</t>
  </si>
  <si>
    <t>Valor Mensal</t>
  </si>
  <si>
    <t>Camisa e Calça</t>
  </si>
  <si>
    <t>Botas de segurança</t>
  </si>
  <si>
    <t>Luva de PVC</t>
  </si>
  <si>
    <t>Máscara</t>
  </si>
  <si>
    <t>Óculos</t>
  </si>
  <si>
    <t>Avental</t>
  </si>
  <si>
    <t>Touca (emb. 100)</t>
  </si>
  <si>
    <t>Total de Insumos Diversos</t>
  </si>
  <si>
    <t>-</t>
  </si>
  <si>
    <t>ITEM</t>
  </si>
  <si>
    <t>Descrição</t>
  </si>
  <si>
    <t>Unid.</t>
  </si>
  <si>
    <t>Quant.
Mensal</t>
  </si>
  <si>
    <t>Valor. Unit. R$</t>
  </si>
  <si>
    <t>Total de materiais</t>
  </si>
  <si>
    <t>Total por funcionário</t>
  </si>
  <si>
    <t>Total Mensal R$</t>
  </si>
  <si>
    <t>Total por Funcionário</t>
  </si>
  <si>
    <t>MATERIAIS</t>
  </si>
  <si>
    <t>Equipamentos e outros</t>
  </si>
  <si>
    <t>Item</t>
  </si>
  <si>
    <t>Discriminação</t>
  </si>
  <si>
    <t>Qtd.</t>
  </si>
  <si>
    <t>Valor Total</t>
  </si>
  <si>
    <t>Tempo de uso
(meses)</t>
  </si>
  <si>
    <t>Depreciação</t>
  </si>
  <si>
    <t>TOTAL (mensal)</t>
  </si>
  <si>
    <t>Total</t>
  </si>
  <si>
    <t>PLANILHA DE CUSTOS E FORMAÇÃO DE PREÇOS</t>
  </si>
  <si>
    <t>DESCRIÇÃO</t>
  </si>
  <si>
    <t>UNID</t>
  </si>
  <si>
    <t>KG / ANUAL</t>
  </si>
  <si>
    <t>PREÇO POR KG</t>
  </si>
  <si>
    <t>VALOR MENSAL</t>
  </si>
  <si>
    <t>VALOR ANUAL</t>
  </si>
  <si>
    <t>Kg</t>
  </si>
  <si>
    <t>Tipo de serviço</t>
  </si>
  <si>
    <t>Valor proposto por
empregado</t>
  </si>
  <si>
    <t>Qtde de empregados por
posto</t>
  </si>
  <si>
    <t>Valor total do serviço</t>
  </si>
  <si>
    <t>Valor Anual</t>
  </si>
  <si>
    <t>Motorista</t>
  </si>
  <si>
    <t>Valor Mensal dos
Serviços</t>
  </si>
  <si>
    <t>VALOR GLOBAL DA PROPOSTA</t>
  </si>
  <si>
    <t>Valor proposto por Kg. Resíduo ( valor unitário do Kg.)</t>
  </si>
  <si>
    <t>Valor mensal do serviço</t>
  </si>
  <si>
    <t>Valor Global da Proposta (12 MESES)</t>
  </si>
  <si>
    <r>
      <t xml:space="preserve">VALOR MENSAL DOS SERVIÇOS </t>
    </r>
    <r>
      <rPr>
        <sz val="10"/>
        <color rgb="FF000000"/>
        <rFont val="Times New Roman"/>
        <family val="1"/>
      </rPr>
      <t>(MÃO DE OBRA / MATERIAIS / EQUIPAMENTOS / MAQUINÁRIOS e EPI's.).</t>
    </r>
  </si>
  <si>
    <r>
      <rPr>
        <sz val="12"/>
        <rFont val="Times New Roman"/>
        <family val="1"/>
      </rPr>
      <t>I</t>
    </r>
  </si>
  <si>
    <r>
      <rPr>
        <sz val="12"/>
        <rFont val="Times New Roman"/>
        <family val="1"/>
      </rPr>
      <t>II</t>
    </r>
  </si>
  <si>
    <r>
      <rPr>
        <sz val="12"/>
        <rFont val="Times New Roman"/>
        <family val="1"/>
      </rPr>
      <t>Ag. de Coleta Diurno</t>
    </r>
  </si>
  <si>
    <r>
      <rPr>
        <sz val="12"/>
        <rFont val="Times New Roman"/>
        <family val="1"/>
      </rPr>
      <t>III</t>
    </r>
  </si>
  <si>
    <r>
      <rPr>
        <sz val="12"/>
        <rFont val="Times New Roman"/>
        <family val="1"/>
      </rPr>
      <t>Ag. de Coleta Noturno</t>
    </r>
  </si>
  <si>
    <r>
      <rPr>
        <sz val="12"/>
        <rFont val="Times New Roman"/>
        <family val="1"/>
      </rPr>
      <t>IV</t>
    </r>
  </si>
  <si>
    <r>
      <rPr>
        <sz val="12"/>
        <rFont val="Times New Roman"/>
        <family val="1"/>
      </rPr>
      <t>Responsável Técnico</t>
    </r>
  </si>
  <si>
    <r>
      <rPr>
        <sz val="12"/>
        <rFont val="Times New Roman"/>
        <family val="1"/>
      </rPr>
      <t>V</t>
    </r>
  </si>
  <si>
    <r>
      <rPr>
        <sz val="12"/>
        <rFont val="Times New Roman"/>
        <family val="1"/>
      </rPr>
      <t>Supervisor</t>
    </r>
  </si>
  <si>
    <r>
      <rPr>
        <b/>
        <sz val="8"/>
        <rFont val="Times New Roman"/>
        <family val="1"/>
      </rPr>
      <t>Descrição</t>
    </r>
  </si>
  <si>
    <r>
      <rPr>
        <b/>
        <sz val="8"/>
        <rFont val="Times New Roman"/>
        <family val="1"/>
      </rPr>
      <t>Unid.</t>
    </r>
  </si>
  <si>
    <r>
      <rPr>
        <b/>
        <sz val="8"/>
        <rFont val="Times New Roman"/>
        <family val="1"/>
      </rPr>
      <t xml:space="preserve">Quant.
</t>
    </r>
    <r>
      <rPr>
        <b/>
        <sz val="8"/>
        <rFont val="Times New Roman"/>
        <family val="1"/>
      </rPr>
      <t>Mensal</t>
    </r>
  </si>
  <si>
    <r>
      <rPr>
        <b/>
        <sz val="8"/>
        <rFont val="Times New Roman"/>
        <family val="1"/>
      </rPr>
      <t>Valor. Unit. R$</t>
    </r>
  </si>
  <si>
    <r>
      <rPr>
        <b/>
        <sz val="8"/>
        <rFont val="Times New Roman"/>
        <family val="1"/>
      </rPr>
      <t>Valor Total R$</t>
    </r>
  </si>
  <si>
    <r>
      <rPr>
        <b/>
        <sz val="8"/>
        <rFont val="Times New Roman"/>
        <family val="1"/>
      </rPr>
      <t xml:space="preserve">Tempo de uso
</t>
    </r>
    <r>
      <rPr>
        <b/>
        <sz val="8"/>
        <rFont val="Times New Roman"/>
        <family val="1"/>
      </rPr>
      <t>(mês)</t>
    </r>
  </si>
  <si>
    <r>
      <rPr>
        <b/>
        <sz val="8"/>
        <rFont val="Times New Roman"/>
        <family val="1"/>
      </rPr>
      <t>Total Mensal R$</t>
    </r>
  </si>
  <si>
    <r>
      <rPr>
        <sz val="8"/>
        <rFont val="Times New Roman"/>
        <family val="1"/>
      </rPr>
      <t xml:space="preserve">Lixeiras com tampa e acionamento por
</t>
    </r>
    <r>
      <rPr>
        <sz val="8"/>
        <rFont val="Times New Roman"/>
        <family val="1"/>
      </rPr>
      <t>pedal de 30 lt</t>
    </r>
  </si>
  <si>
    <r>
      <rPr>
        <sz val="8"/>
        <rFont val="Times New Roman"/>
        <family val="1"/>
      </rPr>
      <t>Unid.</t>
    </r>
  </si>
  <si>
    <r>
      <rPr>
        <sz val="8"/>
        <rFont val="Times New Roman"/>
        <family val="1"/>
      </rPr>
      <t xml:space="preserve">Lixeiras com tampa e acionamento por
</t>
    </r>
    <r>
      <rPr>
        <sz val="8"/>
        <rFont val="Times New Roman"/>
        <family val="1"/>
      </rPr>
      <t>pedal de 100 lt</t>
    </r>
  </si>
  <si>
    <r>
      <rPr>
        <sz val="8"/>
        <rFont val="Times New Roman"/>
        <family val="1"/>
      </rPr>
      <t xml:space="preserve">Lixeiras com tampa e acionamento por
</t>
    </r>
    <r>
      <rPr>
        <sz val="8"/>
        <rFont val="Times New Roman"/>
        <family val="1"/>
      </rPr>
      <t>pedal de 50 lt</t>
    </r>
  </si>
  <si>
    <r>
      <rPr>
        <sz val="8"/>
        <rFont val="Times New Roman"/>
        <family val="1"/>
      </rPr>
      <t xml:space="preserve">Lixeiras com tampa e acionamento por
</t>
    </r>
    <r>
      <rPr>
        <sz val="8"/>
        <rFont val="Times New Roman"/>
        <family val="1"/>
      </rPr>
      <t>pedal de 15 lt</t>
    </r>
  </si>
  <si>
    <r>
      <rPr>
        <sz val="8"/>
        <rFont val="Times New Roman"/>
        <family val="1"/>
      </rPr>
      <t xml:space="preserve">Lixeiras com tampa e acionamento por
</t>
    </r>
    <r>
      <rPr>
        <sz val="8"/>
        <rFont val="Times New Roman"/>
        <family val="1"/>
      </rPr>
      <t>pedal de 10 lt</t>
    </r>
  </si>
  <si>
    <r>
      <rPr>
        <sz val="8"/>
        <rFont val="Times New Roman"/>
        <family val="1"/>
      </rPr>
      <t xml:space="preserve">Bombonas de 200 litros, em PEAD, com boca larga, cor branca, tampa rosqueada e vedante, devidamente identificada, para abrigo externo para os resíduos do
</t>
    </r>
    <r>
      <rPr>
        <sz val="8"/>
        <rFont val="Times New Roman"/>
        <family val="1"/>
      </rPr>
      <t>Grupo A.</t>
    </r>
  </si>
  <si>
    <r>
      <rPr>
        <sz val="8"/>
        <rFont val="Times New Roman"/>
        <family val="1"/>
      </rPr>
      <t xml:space="preserve">Bombonas de 200 litros, em PEAD, com boca larga, cor laranja, tampa rosqueada e vedante, devidamente identificada, para abrigo externo para os resíduos do
</t>
    </r>
    <r>
      <rPr>
        <sz val="8"/>
        <rFont val="Times New Roman"/>
        <family val="1"/>
      </rPr>
      <t>Grupo B.</t>
    </r>
  </si>
  <si>
    <r>
      <rPr>
        <sz val="8"/>
        <rFont val="Times New Roman"/>
        <family val="1"/>
      </rPr>
      <t xml:space="preserve">Bombonas de 200 litros, em PEAD, com boca larga, cor amarela, tampa rosqueada e vedante, devidamente identificada, para abrigo externo para os
</t>
    </r>
    <r>
      <rPr>
        <sz val="8"/>
        <rFont val="Times New Roman"/>
        <family val="1"/>
      </rPr>
      <t>resíduos do Grupo E.</t>
    </r>
  </si>
  <si>
    <r>
      <rPr>
        <sz val="8"/>
        <rFont val="Times New Roman"/>
        <family val="1"/>
      </rPr>
      <t xml:space="preserve">Bombonas de 50 litros, em PEAD, cor laranja, tampa rosqueada e vedante, devidamente identificada, para descarte dos líquidos revelador e fixador (raio-
</t>
    </r>
    <r>
      <rPr>
        <sz val="8"/>
        <rFont val="Times New Roman"/>
        <family val="1"/>
      </rPr>
      <t>X).</t>
    </r>
  </si>
  <si>
    <r>
      <rPr>
        <sz val="8"/>
        <rFont val="Times New Roman"/>
        <family val="1"/>
      </rPr>
      <t>Galão de 20 litros, em material plástico resistente, cor laranja, com tampa rosqueada e vedante, devidamente identificado, para descarte de líquidos dos laboratórios.</t>
    </r>
  </si>
  <si>
    <r>
      <rPr>
        <sz val="8"/>
        <rFont val="Times New Roman"/>
        <family val="1"/>
      </rPr>
      <t xml:space="preserve">Recipiente coletor de pilhas e baterias (papa pilhas), cor laranja, devidamente identificado, orifícios pequenos, que permitam somente a entrada destes resíduos, com suporte para fixação na
</t>
    </r>
    <r>
      <rPr>
        <sz val="8"/>
        <rFont val="Times New Roman"/>
        <family val="1"/>
      </rPr>
      <t>parede.</t>
    </r>
  </si>
  <si>
    <r>
      <rPr>
        <sz val="8"/>
        <rFont val="Times New Roman"/>
        <family val="1"/>
      </rPr>
      <t>Coletor para lâmpadas fluorescentes tubulares e compactas, em material resistente, cor laranja, devidamente identificada.</t>
    </r>
  </si>
  <si>
    <r>
      <rPr>
        <sz val="8"/>
        <rFont val="Times New Roman"/>
        <family val="1"/>
      </rPr>
      <t>Carrinhos de transporte de resíduos com capacidade de 240 lt</t>
    </r>
  </si>
  <si>
    <r>
      <rPr>
        <sz val="8"/>
        <rFont val="Times New Roman"/>
        <family val="1"/>
      </rPr>
      <t>Carrinhos de transporte de resíduos com capacidade de 150 lt</t>
    </r>
  </si>
  <si>
    <r>
      <rPr>
        <sz val="8"/>
        <rFont val="Times New Roman"/>
        <family val="1"/>
      </rPr>
      <t>Carrinhos de transporte de resíduos com capacidade de 600 lt</t>
    </r>
  </si>
  <si>
    <r>
      <rPr>
        <sz val="8"/>
        <rFont val="Times New Roman"/>
        <family val="1"/>
      </rPr>
      <t>Saco branco 30 litros para coleta de resíduo do grupo A.</t>
    </r>
  </si>
  <si>
    <r>
      <rPr>
        <sz val="8"/>
        <rFont val="Times New Roman"/>
        <family val="1"/>
      </rPr>
      <t>Saco branco 60 litros para coleta de resíduo do grupo A.</t>
    </r>
  </si>
  <si>
    <r>
      <rPr>
        <sz val="8"/>
        <rFont val="Times New Roman"/>
        <family val="1"/>
      </rPr>
      <t>Saco branco 120 litros para coleta de resíduo do grupo A.</t>
    </r>
  </si>
  <si>
    <r>
      <rPr>
        <sz val="8"/>
        <rFont val="Times New Roman"/>
        <family val="1"/>
      </rPr>
      <t>Saco vermelho, para coleta do resíduo do grupo A.</t>
    </r>
  </si>
  <si>
    <r>
      <rPr>
        <sz val="8"/>
        <rFont val="Times New Roman"/>
        <family val="1"/>
      </rPr>
      <t>Caixas para coleta de resíduos perfuro cortantes, grupo E.</t>
    </r>
  </si>
  <si>
    <r>
      <rPr>
        <sz val="8"/>
        <rFont val="Times New Roman"/>
        <family val="1"/>
      </rPr>
      <t>Hipoclorito de Sódio, galão de 5 litros.</t>
    </r>
  </si>
  <si>
    <r>
      <rPr>
        <sz val="8"/>
        <rFont val="Times New Roman"/>
        <family val="1"/>
      </rPr>
      <t>Galão</t>
    </r>
  </si>
  <si>
    <r>
      <rPr>
        <sz val="8"/>
        <rFont val="Times New Roman"/>
        <family val="1"/>
      </rPr>
      <t>Álcool Gel 70%</t>
    </r>
  </si>
  <si>
    <r>
      <rPr>
        <sz val="8"/>
        <rFont val="Times New Roman"/>
        <family val="1"/>
      </rPr>
      <t>Litro</t>
    </r>
  </si>
  <si>
    <r>
      <rPr>
        <sz val="8"/>
        <rFont val="Times New Roman"/>
        <family val="1"/>
      </rPr>
      <t>Detergente líquido superconcentrado, galão de 5 litros.</t>
    </r>
  </si>
  <si>
    <r>
      <rPr>
        <sz val="8"/>
        <rFont val="Times New Roman"/>
        <family val="1"/>
      </rPr>
      <t>Sabonete líquido, galão de 5 litros.</t>
    </r>
  </si>
  <si>
    <r>
      <rPr>
        <sz val="10"/>
        <rFont val="Times New Roman"/>
        <family val="1"/>
      </rPr>
      <t>Balança digital grande até 300kg.
Obs: que emita ticket com informação sobre data, peso e hora.</t>
    </r>
  </si>
  <si>
    <r>
      <rPr>
        <sz val="10"/>
        <rFont val="Times New Roman"/>
        <family val="1"/>
      </rPr>
      <t>Unid</t>
    </r>
  </si>
  <si>
    <r>
      <rPr>
        <sz val="10"/>
        <rFont val="Times New Roman"/>
        <family val="1"/>
      </rPr>
      <t>R$ 785,32</t>
    </r>
  </si>
  <si>
    <r>
      <rPr>
        <sz val="10"/>
        <rFont val="Times New Roman"/>
        <family val="1"/>
      </rPr>
      <t>R$ 6,54</t>
    </r>
  </si>
  <si>
    <r>
      <rPr>
        <sz val="10"/>
        <rFont val="Times New Roman"/>
        <family val="1"/>
      </rPr>
      <t>Freezer 02 portas</t>
    </r>
  </si>
  <si>
    <r>
      <rPr>
        <sz val="10"/>
        <rFont val="Times New Roman"/>
        <family val="1"/>
      </rPr>
      <t>R$ 2.249,11</t>
    </r>
  </si>
  <si>
    <r>
      <rPr>
        <sz val="10"/>
        <rFont val="Times New Roman"/>
        <family val="1"/>
      </rPr>
      <t>R$ 18,74</t>
    </r>
  </si>
  <si>
    <r>
      <rPr>
        <sz val="10"/>
        <rFont val="Times New Roman"/>
        <family val="1"/>
      </rPr>
      <t>Freezer Horizontal de 1 Porta cor Branca com no mínimo 300 litros de capacidade e com voltagem 220v para atender as necessidade de armazenamento temporário de RSS</t>
    </r>
  </si>
  <si>
    <r>
      <rPr>
        <sz val="10"/>
        <rFont val="Times New Roman"/>
        <family val="1"/>
      </rPr>
      <t>R$ 2.124,00</t>
    </r>
  </si>
  <si>
    <r>
      <rPr>
        <sz val="10"/>
        <rFont val="Times New Roman"/>
        <family val="1"/>
      </rPr>
      <t>R$ 4.248,00</t>
    </r>
  </si>
  <si>
    <r>
      <rPr>
        <sz val="10"/>
        <rFont val="Times New Roman"/>
        <family val="1"/>
      </rPr>
      <t>R$ 35,40</t>
    </r>
  </si>
  <si>
    <r>
      <rPr>
        <sz val="10"/>
        <rFont val="Times New Roman"/>
        <family val="1"/>
      </rPr>
      <t>Veículo tipo furgão</t>
    </r>
  </si>
  <si>
    <r>
      <rPr>
        <sz val="10"/>
        <rFont val="Times New Roman"/>
        <family val="1"/>
      </rPr>
      <t>R$ 49.713,84</t>
    </r>
  </si>
  <si>
    <r>
      <rPr>
        <sz val="10"/>
        <rFont val="Times New Roman"/>
        <family val="1"/>
      </rPr>
      <t>R$ 414,28</t>
    </r>
  </si>
  <si>
    <r>
      <rPr>
        <sz val="10"/>
        <rFont val="Times New Roman"/>
        <family val="1"/>
      </rPr>
      <t xml:space="preserve">Custo com serviço de coleta, transporte e tratamento de resíduos de serviços de saúde em RO (considerando </t>
    </r>
    <r>
      <rPr>
        <b/>
        <sz val="10"/>
        <rFont val="Times New Roman"/>
        <family val="1"/>
      </rPr>
      <t xml:space="preserve">equipamentos, </t>
    </r>
    <r>
      <rPr>
        <sz val="10"/>
        <rFont val="Times New Roman"/>
        <family val="1"/>
      </rPr>
      <t xml:space="preserve">pessoal e </t>
    </r>
    <r>
      <rPr>
        <b/>
        <sz val="10"/>
        <rFont val="Times New Roman"/>
        <family val="1"/>
      </rPr>
      <t>transporte</t>
    </r>
    <r>
      <rPr>
        <sz val="10"/>
        <rFont val="Times New Roman"/>
        <family val="1"/>
      </rPr>
      <t>)
- incineração</t>
    </r>
  </si>
  <si>
    <r>
      <rPr>
        <sz val="10"/>
        <rFont val="Times New Roman"/>
        <family val="1"/>
      </rPr>
      <t>Unid.</t>
    </r>
  </si>
  <si>
    <r>
      <t xml:space="preserve">Inss </t>
    </r>
    <r>
      <rPr>
        <sz val="10"/>
        <color rgb="FF000000"/>
        <rFont val="Times New Roman"/>
      </rPr>
      <t>(20%)</t>
    </r>
  </si>
  <si>
    <r>
      <t xml:space="preserve">Sesi ou Sesc </t>
    </r>
    <r>
      <rPr>
        <sz val="10"/>
        <color rgb="FF000000"/>
        <rFont val="Times New Roman"/>
      </rPr>
      <t>(1,5%)</t>
    </r>
  </si>
  <si>
    <r>
      <t xml:space="preserve">Senai ou Senac </t>
    </r>
    <r>
      <rPr>
        <sz val="10"/>
        <color rgb="FF000000"/>
        <rFont val="Times New Roman"/>
      </rPr>
      <t>(1,0%)</t>
    </r>
  </si>
  <si>
    <r>
      <t xml:space="preserve">Incra </t>
    </r>
    <r>
      <rPr>
        <sz val="10"/>
        <color rgb="FF000000"/>
        <rFont val="Times New Roman"/>
      </rPr>
      <t>(0,20% ou 2,7%) - IN nº971, MPS/SRP/2009, Anexo I
e II ver código da Tabela</t>
    </r>
  </si>
  <si>
    <r>
      <t xml:space="preserve">Salário Educação </t>
    </r>
    <r>
      <rPr>
        <sz val="10"/>
        <color rgb="FF000000"/>
        <rFont val="Times New Roman"/>
      </rPr>
      <t>(2,5%)</t>
    </r>
  </si>
  <si>
    <r>
      <t>Seguro Acid,. Trabalho ou R.A.T</t>
    </r>
    <r>
      <rPr>
        <sz val="10"/>
        <color rgb="FF000000"/>
        <rFont val="Times New Roman"/>
      </rPr>
      <t xml:space="preserve">. </t>
    </r>
  </si>
  <si>
    <r>
      <t>Sebrae</t>
    </r>
    <r>
      <rPr>
        <b/>
        <sz val="10"/>
        <color rgb="FF000000"/>
        <rFont val="Times New Roman"/>
      </rPr>
      <t xml:space="preserve"> </t>
    </r>
    <r>
      <rPr>
        <b/>
        <u/>
        <sz val="10"/>
        <color rgb="FF000000"/>
        <rFont val="Times New Roman"/>
      </rPr>
      <t>0,3%</t>
    </r>
    <r>
      <rPr>
        <b/>
        <sz val="10"/>
        <color rgb="FF000000"/>
        <rFont val="Times New Roman"/>
      </rPr>
      <t xml:space="preserve"> </t>
    </r>
    <r>
      <rPr>
        <b/>
        <u/>
        <sz val="10"/>
        <color rgb="FF000000"/>
        <rFont val="Times New Roman"/>
      </rPr>
      <t>ou</t>
    </r>
    <r>
      <rPr>
        <b/>
        <sz val="10"/>
        <color rgb="FF000000"/>
        <rFont val="Times New Roman"/>
      </rPr>
      <t xml:space="preserve"> </t>
    </r>
    <r>
      <rPr>
        <b/>
        <u/>
        <sz val="10"/>
        <color rgb="FF000000"/>
        <rFont val="Times New Roman"/>
      </rPr>
      <t>0,6%</t>
    </r>
    <r>
      <rPr>
        <b/>
        <sz val="10"/>
        <color rgb="FF000000"/>
        <rFont val="Times New Roman"/>
      </rPr>
      <t xml:space="preserve"> - </t>
    </r>
    <r>
      <rPr>
        <b/>
        <u/>
        <sz val="10"/>
        <color rgb="FF000000"/>
        <rFont val="Times New Roman"/>
      </rPr>
      <t>IN</t>
    </r>
    <r>
      <rPr>
        <b/>
        <sz val="10"/>
        <color rgb="FF000000"/>
        <rFont val="Times New Roman"/>
      </rPr>
      <t xml:space="preserve"> </t>
    </r>
    <r>
      <rPr>
        <b/>
        <u/>
        <sz val="10"/>
        <color rgb="FF000000"/>
        <rFont val="Times New Roman"/>
      </rPr>
      <t>971_09</t>
    </r>
    <r>
      <rPr>
        <b/>
        <sz val="10"/>
        <color rgb="FF000000"/>
        <rFont val="Times New Roman"/>
      </rPr>
      <t xml:space="preserve"> </t>
    </r>
    <r>
      <rPr>
        <b/>
        <u/>
        <sz val="10"/>
        <color rgb="FF000000"/>
        <rFont val="Times New Roman"/>
      </rPr>
      <t>SRP</t>
    </r>
    <r>
      <rPr>
        <b/>
        <sz val="10"/>
        <color rgb="FF000000"/>
        <rFont val="Times New Roman"/>
      </rPr>
      <t xml:space="preserve"> </t>
    </r>
    <r>
      <rPr>
        <b/>
        <u/>
        <sz val="10"/>
        <color rgb="FF000000"/>
        <rFont val="Times New Roman"/>
      </rPr>
      <t>Tributacao
Previdenciária Revog  IN 03_05</t>
    </r>
  </si>
  <si>
    <r>
      <t>Contratação de Empresa Especializada na Prestação de Serviços de Coleta Interna e Externa, Transporte, Tratamento (incineração) e Destinação Final dos Resíduos de Serviços de Saúde – RSS (Grupos A, B e E), de forma contínua, para atender o</t>
    </r>
    <r>
      <rPr>
        <b/>
        <sz val="12"/>
        <color rgb="FF000000"/>
        <rFont val="Times New Roman"/>
        <family val="1"/>
      </rPr>
      <t xml:space="preserve"> Complexo Hospitalar Regional de Cacoal</t>
    </r>
    <r>
      <rPr>
        <b/>
        <sz val="10"/>
        <color rgb="FF000000"/>
        <rFont val="Times New Roman"/>
        <family val="1"/>
      </rPr>
      <t xml:space="preserve"> - COHREC, pelo período de 12 (doze) meses.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</si>
</sst>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#,##0.00;[Red]\-&quot;R$&quot;#,##0.00"/>
    <numFmt numFmtId="165" formatCode="&quot;R$&quot;\ #,##0.00000000;[Red]\-&quot;R$&quot;\ #,##0.00000000"/>
    <numFmt numFmtId="166" formatCode="_-&quot;R$&quot;\ * #,##0.00_-;\-&quot;R$&quot;\ * #,##0.00_-;_-&quot;R$&quot;\ * &quot;-&quot;??_-;_-@"/>
    <numFmt numFmtId="170" formatCode="_-&quot;R$&quot;\ * #,##0.00_-;\-&quot;R$&quot;\ * #,##0.00_-;_-&quot;R$&quot;\ 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Calibri"/>
      <family val="2"/>
      <scheme val="minor"/>
    </font>
    <font>
      <b/>
      <sz val="9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8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</font>
    <font>
      <sz val="11"/>
      <name val="Arial"/>
    </font>
    <font>
      <sz val="10"/>
      <color theme="1"/>
      <name val="Times New Roman"/>
    </font>
    <font>
      <sz val="10"/>
      <color theme="1"/>
      <name val="Calibri"/>
    </font>
    <font>
      <b/>
      <sz val="10"/>
      <color rgb="FF000000"/>
      <name val="Times New Roman"/>
    </font>
    <font>
      <sz val="10"/>
      <color rgb="FF000000"/>
      <name val="Times New Roman"/>
    </font>
    <font>
      <b/>
      <u/>
      <sz val="10"/>
      <color rgb="FF000000"/>
      <name val="Times New Roman"/>
    </font>
    <font>
      <b/>
      <sz val="12"/>
      <color rgb="FF0000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CCCCCC"/>
      </bottom>
      <diagonal/>
    </border>
    <border>
      <left/>
      <right/>
      <top style="medium">
        <color rgb="FF000000"/>
      </top>
      <bottom style="medium">
        <color rgb="FFCCCCCC"/>
      </bottom>
      <diagonal/>
    </border>
    <border>
      <left/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 style="medium">
        <color rgb="FFCCCCCC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314">
    <xf numFmtId="0" fontId="0" fillId="0" borderId="0" xfId="0"/>
    <xf numFmtId="0" fontId="3" fillId="0" borderId="0" xfId="0" applyFont="1"/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3" fillId="3" borderId="14" xfId="0" applyFont="1" applyFill="1" applyBorder="1" applyAlignment="1">
      <alignment wrapText="1"/>
    </xf>
    <xf numFmtId="0" fontId="5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44" fontId="5" fillId="0" borderId="5" xfId="1" applyFont="1" applyBorder="1" applyAlignment="1">
      <alignment horizontal="right" vertical="top" wrapText="1"/>
    </xf>
    <xf numFmtId="44" fontId="5" fillId="3" borderId="5" xfId="1" applyFont="1" applyFill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44" fontId="5" fillId="0" borderId="5" xfId="1" applyFont="1" applyBorder="1" applyAlignment="1">
      <alignment horizontal="right" vertical="center" wrapText="1"/>
    </xf>
    <xf numFmtId="44" fontId="5" fillId="4" borderId="5" xfId="1" applyFont="1" applyFill="1" applyBorder="1" applyAlignment="1">
      <alignment horizontal="right" vertical="top" wrapText="1"/>
    </xf>
    <xf numFmtId="0" fontId="3" fillId="0" borderId="3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10" fontId="5" fillId="0" borderId="5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44" fontId="5" fillId="0" borderId="5" xfId="0" applyNumberFormat="1" applyFont="1" applyBorder="1" applyAlignment="1">
      <alignment horizontal="right" vertical="top" wrapText="1"/>
    </xf>
    <xf numFmtId="0" fontId="8" fillId="5" borderId="14" xfId="0" applyFont="1" applyFill="1" applyBorder="1" applyAlignment="1">
      <alignment wrapText="1"/>
    </xf>
    <xf numFmtId="44" fontId="5" fillId="5" borderId="5" xfId="1" applyFont="1" applyFill="1" applyBorder="1" applyAlignment="1">
      <alignment horizontal="right" vertical="top" wrapText="1"/>
    </xf>
    <xf numFmtId="0" fontId="4" fillId="6" borderId="1" xfId="0" applyFont="1" applyFill="1" applyBorder="1" applyAlignment="1">
      <alignment vertical="top" wrapText="1"/>
    </xf>
    <xf numFmtId="0" fontId="4" fillId="6" borderId="2" xfId="0" applyFont="1" applyFill="1" applyBorder="1" applyAlignment="1">
      <alignment vertical="top" wrapText="1"/>
    </xf>
    <xf numFmtId="10" fontId="5" fillId="6" borderId="17" xfId="0" applyNumberFormat="1" applyFont="1" applyFill="1" applyBorder="1" applyAlignment="1">
      <alignment horizontal="right" vertical="top" wrapText="1"/>
    </xf>
    <xf numFmtId="0" fontId="5" fillId="6" borderId="19" xfId="0" applyFont="1" applyFill="1" applyBorder="1" applyAlignment="1">
      <alignment horizontal="right" vertical="top" wrapText="1"/>
    </xf>
    <xf numFmtId="0" fontId="4" fillId="4" borderId="1" xfId="0" applyFont="1" applyFill="1" applyBorder="1" applyAlignment="1">
      <alignment vertical="top" wrapText="1"/>
    </xf>
    <xf numFmtId="0" fontId="4" fillId="4" borderId="2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10" fontId="5" fillId="0" borderId="1" xfId="0" applyNumberFormat="1" applyFont="1" applyBorder="1" applyAlignment="1">
      <alignment vertical="top" wrapText="1"/>
    </xf>
    <xf numFmtId="44" fontId="5" fillId="4" borderId="5" xfId="0" applyNumberFormat="1" applyFont="1" applyFill="1" applyBorder="1" applyAlignment="1">
      <alignment horizontal="right" vertical="top" wrapText="1"/>
    </xf>
    <xf numFmtId="44" fontId="5" fillId="2" borderId="5" xfId="1" applyFont="1" applyFill="1" applyBorder="1" applyAlignment="1">
      <alignment horizontal="right" vertical="top" wrapText="1"/>
    </xf>
    <xf numFmtId="44" fontId="3" fillId="0" borderId="5" xfId="1" applyFont="1" applyBorder="1" applyAlignment="1">
      <alignment wrapText="1"/>
    </xf>
    <xf numFmtId="44" fontId="4" fillId="0" borderId="5" xfId="1" applyFont="1" applyBorder="1" applyAlignment="1">
      <alignment vertical="top" wrapText="1"/>
    </xf>
    <xf numFmtId="44" fontId="4" fillId="0" borderId="5" xfId="1" applyFont="1" applyBorder="1" applyAlignment="1">
      <alignment horizontal="center" vertical="top" wrapText="1"/>
    </xf>
    <xf numFmtId="44" fontId="5" fillId="7" borderId="14" xfId="1" applyFont="1" applyFill="1" applyBorder="1" applyAlignment="1">
      <alignment horizontal="right" vertical="top" wrapText="1"/>
    </xf>
    <xf numFmtId="44" fontId="3" fillId="4" borderId="5" xfId="1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4" fillId="4" borderId="22" xfId="0" applyFont="1" applyFill="1" applyBorder="1" applyAlignment="1">
      <alignment vertical="top" wrapText="1"/>
    </xf>
    <xf numFmtId="10" fontId="5" fillId="4" borderId="5" xfId="0" applyNumberFormat="1" applyFont="1" applyFill="1" applyBorder="1" applyAlignment="1">
      <alignment horizontal="right" vertical="top" wrapText="1"/>
    </xf>
    <xf numFmtId="44" fontId="5" fillId="7" borderId="5" xfId="1" applyFont="1" applyFill="1" applyBorder="1" applyAlignment="1">
      <alignment horizontal="right" vertical="top" wrapText="1"/>
    </xf>
    <xf numFmtId="44" fontId="5" fillId="8" borderId="5" xfId="1" applyFont="1" applyFill="1" applyBorder="1" applyAlignment="1">
      <alignment horizontal="right" vertical="top" wrapText="1"/>
    </xf>
    <xf numFmtId="0" fontId="6" fillId="0" borderId="5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27" xfId="0" applyFont="1" applyBorder="1" applyAlignment="1">
      <alignment vertical="top" wrapText="1"/>
    </xf>
    <xf numFmtId="0" fontId="3" fillId="9" borderId="5" xfId="0" applyFont="1" applyFill="1" applyBorder="1" applyAlignment="1">
      <alignment vertical="center" wrapText="1"/>
    </xf>
    <xf numFmtId="0" fontId="3" fillId="9" borderId="5" xfId="0" applyFont="1" applyFill="1" applyBorder="1" applyAlignment="1">
      <alignment wrapText="1"/>
    </xf>
    <xf numFmtId="0" fontId="3" fillId="9" borderId="4" xfId="0" applyFont="1" applyFill="1" applyBorder="1" applyAlignment="1">
      <alignment vertical="center" wrapText="1"/>
    </xf>
    <xf numFmtId="0" fontId="3" fillId="9" borderId="4" xfId="0" applyFont="1" applyFill="1" applyBorder="1" applyAlignment="1">
      <alignment wrapText="1"/>
    </xf>
    <xf numFmtId="0" fontId="6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8" fontId="6" fillId="0" borderId="5" xfId="0" applyNumberFormat="1" applyFont="1" applyBorder="1" applyAlignment="1">
      <alignment horizontal="right" vertical="top" wrapText="1"/>
    </xf>
    <xf numFmtId="8" fontId="6" fillId="0" borderId="5" xfId="0" applyNumberFormat="1" applyFont="1" applyBorder="1" applyAlignment="1">
      <alignment horizontal="center" vertical="top" wrapText="1"/>
    </xf>
    <xf numFmtId="44" fontId="2" fillId="0" borderId="5" xfId="1" applyFont="1" applyBorder="1" applyAlignment="1">
      <alignment horizontal="right" vertical="top" wrapText="1"/>
    </xf>
    <xf numFmtId="44" fontId="3" fillId="0" borderId="0" xfId="1" applyFont="1"/>
    <xf numFmtId="44" fontId="6" fillId="0" borderId="5" xfId="1" applyFont="1" applyBorder="1" applyAlignment="1">
      <alignment horizontal="center" vertical="top" wrapText="1"/>
    </xf>
    <xf numFmtId="44" fontId="2" fillId="0" borderId="5" xfId="1" applyFont="1" applyBorder="1" applyAlignment="1">
      <alignment horizontal="center" vertical="top" wrapText="1"/>
    </xf>
    <xf numFmtId="44" fontId="3" fillId="0" borderId="27" xfId="1" applyFont="1" applyBorder="1" applyAlignment="1">
      <alignment vertical="top" wrapText="1"/>
    </xf>
    <xf numFmtId="44" fontId="0" fillId="0" borderId="0" xfId="1" applyFont="1"/>
    <xf numFmtId="44" fontId="6" fillId="0" borderId="5" xfId="1" applyFont="1" applyBorder="1" applyAlignment="1">
      <alignment vertical="top" wrapText="1"/>
    </xf>
    <xf numFmtId="44" fontId="4" fillId="4" borderId="1" xfId="1" applyFont="1" applyFill="1" applyBorder="1" applyAlignment="1">
      <alignment vertical="top" wrapText="1"/>
    </xf>
    <xf numFmtId="0" fontId="4" fillId="4" borderId="4" xfId="0" applyFont="1" applyFill="1" applyBorder="1" applyAlignment="1">
      <alignment vertical="top" wrapText="1"/>
    </xf>
    <xf numFmtId="0" fontId="4" fillId="4" borderId="5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vertical="top" wrapText="1"/>
    </xf>
    <xf numFmtId="44" fontId="4" fillId="4" borderId="5" xfId="1" applyFont="1" applyFill="1" applyBorder="1" applyAlignment="1">
      <alignment horizontal="center" vertical="top" wrapText="1"/>
    </xf>
    <xf numFmtId="44" fontId="5" fillId="4" borderId="5" xfId="1" applyFont="1" applyFill="1" applyBorder="1" applyAlignment="1">
      <alignment vertical="top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vertical="top" wrapText="1"/>
    </xf>
    <xf numFmtId="44" fontId="6" fillId="4" borderId="5" xfId="1" applyFont="1" applyFill="1" applyBorder="1" applyAlignment="1">
      <alignment horizontal="right" vertical="top" wrapText="1"/>
    </xf>
    <xf numFmtId="44" fontId="6" fillId="4" borderId="5" xfId="1" applyFont="1" applyFill="1" applyBorder="1" applyAlignment="1">
      <alignment vertical="top" wrapText="1"/>
    </xf>
    <xf numFmtId="44" fontId="2" fillId="4" borderId="5" xfId="1" applyFont="1" applyFill="1" applyBorder="1" applyAlignment="1">
      <alignment vertical="top" wrapText="1"/>
    </xf>
    <xf numFmtId="0" fontId="6" fillId="4" borderId="5" xfId="0" applyFont="1" applyFill="1" applyBorder="1" applyAlignment="1">
      <alignment horizontal="center" vertical="top" wrapText="1"/>
    </xf>
    <xf numFmtId="44" fontId="6" fillId="4" borderId="5" xfId="1" applyFont="1" applyFill="1" applyBorder="1" applyAlignment="1">
      <alignment horizontal="center" vertical="top" wrapText="1"/>
    </xf>
    <xf numFmtId="44" fontId="6" fillId="3" borderId="5" xfId="1" applyFont="1" applyFill="1" applyBorder="1" applyAlignment="1">
      <alignment horizontal="center" vertical="top" wrapText="1"/>
    </xf>
    <xf numFmtId="44" fontId="4" fillId="3" borderId="5" xfId="1" applyFont="1" applyFill="1" applyBorder="1" applyAlignment="1">
      <alignment horizontal="center" vertical="top" wrapText="1"/>
    </xf>
    <xf numFmtId="8" fontId="6" fillId="3" borderId="5" xfId="0" applyNumberFormat="1" applyFont="1" applyFill="1" applyBorder="1" applyAlignment="1">
      <alignment horizontal="center" vertical="top" wrapText="1"/>
    </xf>
    <xf numFmtId="8" fontId="4" fillId="3" borderId="5" xfId="0" applyNumberFormat="1" applyFont="1" applyFill="1" applyBorder="1" applyAlignment="1">
      <alignment horizontal="center" vertical="top" wrapText="1"/>
    </xf>
    <xf numFmtId="44" fontId="5" fillId="3" borderId="5" xfId="1" applyFont="1" applyFill="1" applyBorder="1" applyAlignment="1">
      <alignment horizontal="center" vertical="top" wrapText="1"/>
    </xf>
    <xf numFmtId="0" fontId="3" fillId="3" borderId="15" xfId="0" applyFont="1" applyFill="1" applyBorder="1"/>
    <xf numFmtId="44" fontId="3" fillId="3" borderId="15" xfId="1" applyFont="1" applyFill="1" applyBorder="1"/>
    <xf numFmtId="0" fontId="4" fillId="9" borderId="5" xfId="0" applyFont="1" applyFill="1" applyBorder="1" applyAlignment="1">
      <alignment vertical="top" wrapText="1"/>
    </xf>
    <xf numFmtId="0" fontId="4" fillId="9" borderId="5" xfId="0" applyFont="1" applyFill="1" applyBorder="1" applyAlignment="1">
      <alignment horizontal="center" vertical="top" wrapText="1"/>
    </xf>
    <xf numFmtId="0" fontId="6" fillId="9" borderId="5" xfId="0" applyFont="1" applyFill="1" applyBorder="1" applyAlignment="1">
      <alignment horizontal="center" vertical="center" wrapText="1"/>
    </xf>
    <xf numFmtId="4" fontId="2" fillId="9" borderId="5" xfId="0" applyNumberFormat="1" applyFont="1" applyFill="1" applyBorder="1" applyAlignment="1">
      <alignment vertical="center" wrapText="1"/>
    </xf>
    <xf numFmtId="8" fontId="6" fillId="9" borderId="5" xfId="0" applyNumberFormat="1" applyFont="1" applyFill="1" applyBorder="1" applyAlignment="1">
      <alignment vertical="center" wrapText="1"/>
    </xf>
    <xf numFmtId="8" fontId="6" fillId="9" borderId="5" xfId="0" applyNumberFormat="1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top" wrapText="1"/>
    </xf>
    <xf numFmtId="0" fontId="6" fillId="9" borderId="5" xfId="0" applyFont="1" applyFill="1" applyBorder="1" applyAlignment="1">
      <alignment horizontal="center" vertical="top" wrapText="1"/>
    </xf>
    <xf numFmtId="0" fontId="5" fillId="9" borderId="5" xfId="0" applyFont="1" applyFill="1" applyBorder="1" applyAlignment="1">
      <alignment horizontal="center" vertical="top" wrapText="1"/>
    </xf>
    <xf numFmtId="8" fontId="4" fillId="9" borderId="5" xfId="0" applyNumberFormat="1" applyFont="1" applyFill="1" applyBorder="1" applyAlignment="1">
      <alignment horizontal="center" vertical="top" wrapText="1"/>
    </xf>
    <xf numFmtId="44" fontId="6" fillId="0" borderId="5" xfId="0" applyNumberFormat="1" applyFont="1" applyBorder="1" applyAlignment="1">
      <alignment horizontal="right" vertical="top" wrapText="1"/>
    </xf>
    <xf numFmtId="0" fontId="4" fillId="3" borderId="30" xfId="0" applyFont="1" applyFill="1" applyBorder="1" applyAlignment="1">
      <alignment vertical="top" wrapText="1"/>
    </xf>
    <xf numFmtId="0" fontId="6" fillId="3" borderId="31" xfId="0" applyFont="1" applyFill="1" applyBorder="1" applyAlignment="1">
      <alignment horizontal="center" vertical="top" wrapText="1"/>
    </xf>
    <xf numFmtId="44" fontId="5" fillId="3" borderId="31" xfId="1" applyFont="1" applyFill="1" applyBorder="1" applyAlignment="1">
      <alignment horizontal="right" vertical="top" wrapText="1"/>
    </xf>
    <xf numFmtId="0" fontId="5" fillId="3" borderId="31" xfId="0" applyFont="1" applyFill="1" applyBorder="1" applyAlignment="1">
      <alignment horizontal="right" vertical="top" wrapText="1"/>
    </xf>
    <xf numFmtId="0" fontId="4" fillId="6" borderId="15" xfId="0" applyFont="1" applyFill="1" applyBorder="1" applyAlignment="1">
      <alignment vertical="top" wrapText="1"/>
    </xf>
    <xf numFmtId="0" fontId="11" fillId="0" borderId="32" xfId="0" applyFont="1" applyBorder="1" applyAlignment="1">
      <alignment horizontal="left" vertical="top" wrapText="1"/>
    </xf>
    <xf numFmtId="2" fontId="13" fillId="0" borderId="32" xfId="0" applyNumberFormat="1" applyFont="1" applyBorder="1" applyAlignment="1">
      <alignment horizontal="right" vertical="top" shrinkToFit="1"/>
    </xf>
    <xf numFmtId="0" fontId="14" fillId="11" borderId="32" xfId="0" applyFont="1" applyFill="1" applyBorder="1" applyAlignment="1">
      <alignment horizontal="center" vertical="top" wrapText="1"/>
    </xf>
    <xf numFmtId="0" fontId="15" fillId="11" borderId="32" xfId="0" applyFont="1" applyFill="1" applyBorder="1" applyAlignment="1">
      <alignment horizontal="left" vertical="top" wrapText="1"/>
    </xf>
    <xf numFmtId="0" fontId="0" fillId="11" borderId="32" xfId="0" applyFill="1" applyBorder="1" applyAlignment="1">
      <alignment horizontal="left" vertical="top" wrapText="1"/>
    </xf>
    <xf numFmtId="0" fontId="15" fillId="11" borderId="32" xfId="0" applyFont="1" applyFill="1" applyBorder="1" applyAlignment="1">
      <alignment horizontal="center" vertical="top" wrapText="1"/>
    </xf>
    <xf numFmtId="0" fontId="0" fillId="11" borderId="32" xfId="0" applyFill="1" applyBorder="1" applyAlignment="1">
      <alignment horizontal="center" vertical="top" wrapText="1"/>
    </xf>
    <xf numFmtId="1" fontId="16" fillId="0" borderId="32" xfId="0" applyNumberFormat="1" applyFont="1" applyBorder="1" applyAlignment="1">
      <alignment horizontal="center" vertical="top" shrinkToFit="1"/>
    </xf>
    <xf numFmtId="0" fontId="0" fillId="0" borderId="32" xfId="0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1" fontId="16" fillId="0" borderId="32" xfId="0" applyNumberFormat="1" applyFont="1" applyBorder="1" applyAlignment="1">
      <alignment horizontal="left" vertical="top" shrinkToFit="1"/>
    </xf>
    <xf numFmtId="2" fontId="16" fillId="0" borderId="32" xfId="0" applyNumberFormat="1" applyFont="1" applyBorder="1" applyAlignment="1">
      <alignment horizontal="center" vertical="top" shrinkToFit="1"/>
    </xf>
    <xf numFmtId="1" fontId="16" fillId="0" borderId="32" xfId="0" applyNumberFormat="1" applyFont="1" applyBorder="1" applyAlignment="1">
      <alignment horizontal="right" vertical="top" shrinkToFit="1"/>
    </xf>
    <xf numFmtId="4" fontId="16" fillId="0" borderId="32" xfId="0" applyNumberFormat="1" applyFont="1" applyBorder="1" applyAlignment="1">
      <alignment horizontal="center" vertical="top" shrinkToFit="1"/>
    </xf>
    <xf numFmtId="1" fontId="16" fillId="0" borderId="32" xfId="0" applyNumberFormat="1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left" vertical="center" wrapText="1"/>
    </xf>
    <xf numFmtId="1" fontId="16" fillId="0" borderId="32" xfId="0" applyNumberFormat="1" applyFont="1" applyBorder="1" applyAlignment="1">
      <alignment horizontal="left" vertical="center" shrinkToFit="1"/>
    </xf>
    <xf numFmtId="2" fontId="16" fillId="0" borderId="32" xfId="0" applyNumberFormat="1" applyFont="1" applyBorder="1" applyAlignment="1">
      <alignment horizontal="center" vertical="center" shrinkToFit="1"/>
    </xf>
    <xf numFmtId="4" fontId="16" fillId="0" borderId="32" xfId="0" applyNumberFormat="1" applyFont="1" applyBorder="1" applyAlignment="1">
      <alignment horizontal="center" vertical="center" shrinkToFit="1"/>
    </xf>
    <xf numFmtId="1" fontId="16" fillId="0" borderId="32" xfId="0" applyNumberFormat="1" applyFont="1" applyBorder="1" applyAlignment="1">
      <alignment horizontal="right" vertical="center" shrinkToFit="1"/>
    </xf>
    <xf numFmtId="0" fontId="18" fillId="0" borderId="32" xfId="0" applyFont="1" applyBorder="1" applyAlignment="1">
      <alignment horizontal="center" vertical="center" wrapText="1"/>
    </xf>
    <xf numFmtId="2" fontId="16" fillId="0" borderId="32" xfId="0" applyNumberFormat="1" applyFont="1" applyBorder="1" applyAlignment="1">
      <alignment horizontal="left" vertical="center" shrinkToFit="1"/>
    </xf>
    <xf numFmtId="44" fontId="15" fillId="11" borderId="32" xfId="1" applyFont="1" applyFill="1" applyBorder="1" applyAlignment="1">
      <alignment horizontal="center" vertical="top" wrapText="1"/>
    </xf>
    <xf numFmtId="44" fontId="16" fillId="0" borderId="32" xfId="1" applyFont="1" applyBorder="1" applyAlignment="1">
      <alignment horizontal="center" vertical="top" shrinkToFit="1"/>
    </xf>
    <xf numFmtId="44" fontId="16" fillId="0" borderId="32" xfId="1" applyFont="1" applyBorder="1" applyAlignment="1">
      <alignment horizontal="center" vertical="center" shrinkToFit="1"/>
    </xf>
    <xf numFmtId="1" fontId="16" fillId="0" borderId="35" xfId="0" applyNumberFormat="1" applyFont="1" applyBorder="1" applyAlignment="1">
      <alignment horizontal="right" vertical="center" shrinkToFit="1"/>
    </xf>
    <xf numFmtId="0" fontId="18" fillId="0" borderId="35" xfId="0" applyFont="1" applyBorder="1" applyAlignment="1">
      <alignment horizontal="left" vertical="top" wrapText="1"/>
    </xf>
    <xf numFmtId="0" fontId="18" fillId="0" borderId="35" xfId="0" applyFont="1" applyBorder="1" applyAlignment="1">
      <alignment horizontal="center" vertical="center" wrapText="1"/>
    </xf>
    <xf numFmtId="1" fontId="16" fillId="0" borderId="35" xfId="0" applyNumberFormat="1" applyFont="1" applyBorder="1" applyAlignment="1">
      <alignment horizontal="left" vertical="center" shrinkToFit="1"/>
    </xf>
    <xf numFmtId="2" fontId="16" fillId="0" borderId="35" xfId="0" applyNumberFormat="1" applyFont="1" applyBorder="1" applyAlignment="1">
      <alignment horizontal="center" vertical="center" shrinkToFit="1"/>
    </xf>
    <xf numFmtId="2" fontId="16" fillId="0" borderId="35" xfId="0" applyNumberFormat="1" applyFont="1" applyBorder="1" applyAlignment="1">
      <alignment horizontal="left" vertical="center" shrinkToFit="1"/>
    </xf>
    <xf numFmtId="44" fontId="16" fillId="0" borderId="35" xfId="1" applyFont="1" applyBorder="1" applyAlignment="1">
      <alignment horizontal="center" vertical="center" shrinkToFit="1"/>
    </xf>
    <xf numFmtId="44" fontId="4" fillId="3" borderId="15" xfId="1" applyFont="1" applyFill="1" applyBorder="1" applyAlignment="1">
      <alignment vertical="top" wrapText="1"/>
    </xf>
    <xf numFmtId="0" fontId="3" fillId="0" borderId="15" xfId="0" applyFont="1" applyBorder="1"/>
    <xf numFmtId="44" fontId="3" fillId="0" borderId="15" xfId="1" applyFont="1" applyBorder="1"/>
    <xf numFmtId="44" fontId="3" fillId="3" borderId="15" xfId="1" applyFont="1" applyFill="1" applyBorder="1" applyAlignment="1"/>
    <xf numFmtId="0" fontId="18" fillId="0" borderId="32" xfId="0" applyFont="1" applyBorder="1" applyAlignment="1">
      <alignment horizontal="center" vertical="top" wrapText="1"/>
    </xf>
    <xf numFmtId="1" fontId="2" fillId="0" borderId="32" xfId="0" applyNumberFormat="1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right" vertical="center" wrapText="1"/>
    </xf>
    <xf numFmtId="2" fontId="2" fillId="0" borderId="32" xfId="0" applyNumberFormat="1" applyFont="1" applyBorder="1" applyAlignment="1">
      <alignment horizontal="right" vertical="center" shrinkToFit="1"/>
    </xf>
    <xf numFmtId="0" fontId="6" fillId="0" borderId="32" xfId="0" applyFont="1" applyBorder="1" applyAlignment="1">
      <alignment horizontal="center" vertical="center" wrapText="1"/>
    </xf>
    <xf numFmtId="1" fontId="2" fillId="0" borderId="32" xfId="0" applyNumberFormat="1" applyFont="1" applyBorder="1" applyAlignment="1">
      <alignment horizontal="center" vertical="top" shrinkToFit="1"/>
    </xf>
    <xf numFmtId="0" fontId="6" fillId="0" borderId="32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right" vertical="top" wrapText="1"/>
    </xf>
    <xf numFmtId="2" fontId="2" fillId="0" borderId="32" xfId="0" applyNumberFormat="1" applyFont="1" applyBorder="1" applyAlignment="1">
      <alignment horizontal="right" vertical="top" shrinkToFit="1"/>
    </xf>
    <xf numFmtId="0" fontId="6" fillId="0" borderId="32" xfId="0" applyFont="1" applyBorder="1" applyAlignment="1">
      <alignment horizontal="center" vertical="top" wrapText="1"/>
    </xf>
    <xf numFmtId="44" fontId="6" fillId="0" borderId="32" xfId="1" applyFont="1" applyBorder="1" applyAlignment="1">
      <alignment horizontal="center" vertical="center" wrapText="1"/>
    </xf>
    <xf numFmtId="44" fontId="6" fillId="0" borderId="32" xfId="1" applyFont="1" applyBorder="1" applyAlignment="1">
      <alignment horizontal="center" vertical="top" wrapText="1"/>
    </xf>
    <xf numFmtId="4" fontId="2" fillId="0" borderId="32" xfId="0" applyNumberFormat="1" applyFont="1" applyBorder="1" applyAlignment="1">
      <alignment horizontal="left" vertical="top" shrinkToFit="1"/>
    </xf>
    <xf numFmtId="165" fontId="6" fillId="0" borderId="5" xfId="0" applyNumberFormat="1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22" fillId="13" borderId="32" xfId="0" applyFont="1" applyFill="1" applyBorder="1" applyAlignment="1">
      <alignment wrapText="1"/>
    </xf>
    <xf numFmtId="0" fontId="19" fillId="0" borderId="32" xfId="0" applyFont="1" applyBorder="1" applyAlignment="1">
      <alignment horizontal="center" vertical="top" wrapText="1"/>
    </xf>
    <xf numFmtId="0" fontId="19" fillId="0" borderId="32" xfId="0" applyFont="1" applyBorder="1" applyAlignment="1">
      <alignment vertical="top" wrapText="1"/>
    </xf>
    <xf numFmtId="0" fontId="21" fillId="0" borderId="32" xfId="0" applyFont="1" applyBorder="1" applyAlignment="1">
      <alignment horizontal="center" vertical="top" wrapText="1"/>
    </xf>
    <xf numFmtId="0" fontId="23" fillId="0" borderId="32" xfId="0" applyFont="1" applyBorder="1" applyAlignment="1">
      <alignment vertical="top" wrapText="1"/>
    </xf>
    <xf numFmtId="10" fontId="24" fillId="0" borderId="32" xfId="0" applyNumberFormat="1" applyFont="1" applyBorder="1" applyAlignment="1">
      <alignment horizontal="right" vertical="top" wrapText="1"/>
    </xf>
    <xf numFmtId="166" fontId="23" fillId="0" borderId="32" xfId="0" applyNumberFormat="1" applyFont="1" applyBorder="1" applyAlignment="1">
      <alignment horizontal="right" vertical="top" wrapText="1"/>
    </xf>
    <xf numFmtId="0" fontId="25" fillId="0" borderId="32" xfId="0" applyFont="1" applyBorder="1" applyAlignment="1">
      <alignment vertical="top" wrapText="1"/>
    </xf>
    <xf numFmtId="0" fontId="19" fillId="13" borderId="32" xfId="0" applyFont="1" applyFill="1" applyBorder="1" applyAlignment="1">
      <alignment vertical="top" wrapText="1"/>
    </xf>
    <xf numFmtId="10" fontId="23" fillId="13" borderId="32" xfId="0" applyNumberFormat="1" applyFont="1" applyFill="1" applyBorder="1" applyAlignment="1">
      <alignment horizontal="right" vertical="top" wrapText="1"/>
    </xf>
    <xf numFmtId="166" fontId="23" fillId="13" borderId="32" xfId="0" applyNumberFormat="1" applyFont="1" applyFill="1" applyBorder="1" applyAlignment="1">
      <alignment horizontal="right" vertical="top" wrapText="1"/>
    </xf>
    <xf numFmtId="0" fontId="19" fillId="0" borderId="24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10" fontId="23" fillId="0" borderId="25" xfId="0" applyNumberFormat="1" applyFont="1" applyBorder="1" applyAlignment="1">
      <alignment horizontal="right" vertical="top" wrapText="1"/>
    </xf>
    <xf numFmtId="166" fontId="23" fillId="0" borderId="26" xfId="0" applyNumberFormat="1" applyFont="1" applyBorder="1" applyAlignment="1">
      <alignment horizontal="right" vertical="top" wrapText="1"/>
    </xf>
    <xf numFmtId="10" fontId="23" fillId="0" borderId="32" xfId="0" applyNumberFormat="1" applyFont="1" applyBorder="1" applyAlignment="1">
      <alignment horizontal="right" vertical="top" wrapText="1"/>
    </xf>
    <xf numFmtId="0" fontId="21" fillId="0" borderId="32" xfId="0" applyFont="1" applyBorder="1" applyAlignment="1">
      <alignment vertical="top" wrapText="1"/>
    </xf>
    <xf numFmtId="10" fontId="24" fillId="13" borderId="32" xfId="0" applyNumberFormat="1" applyFont="1" applyFill="1" applyBorder="1" applyAlignment="1">
      <alignment horizontal="right" vertical="top" wrapText="1"/>
    </xf>
    <xf numFmtId="0" fontId="19" fillId="14" borderId="24" xfId="0" applyFont="1" applyFill="1" applyBorder="1" applyAlignment="1">
      <alignment vertical="top" wrapText="1"/>
    </xf>
    <xf numFmtId="0" fontId="19" fillId="14" borderId="0" xfId="0" applyFont="1" applyFill="1" applyAlignment="1">
      <alignment vertical="top" wrapText="1"/>
    </xf>
    <xf numFmtId="10" fontId="24" fillId="14" borderId="25" xfId="0" applyNumberFormat="1" applyFont="1" applyFill="1" applyBorder="1" applyAlignment="1">
      <alignment horizontal="right" vertical="top" wrapText="1"/>
    </xf>
    <xf numFmtId="166" fontId="23" fillId="14" borderId="26" xfId="0" applyNumberFormat="1" applyFont="1" applyFill="1" applyBorder="1" applyAlignment="1">
      <alignment horizontal="right" vertical="top" wrapText="1"/>
    </xf>
    <xf numFmtId="10" fontId="23" fillId="14" borderId="26" xfId="0" applyNumberFormat="1" applyFont="1" applyFill="1" applyBorder="1" applyAlignment="1">
      <alignment horizontal="right" vertical="top" wrapText="1"/>
    </xf>
    <xf numFmtId="0" fontId="23" fillId="14" borderId="26" xfId="0" applyFont="1" applyFill="1" applyBorder="1" applyAlignment="1">
      <alignment horizontal="right" vertical="top" wrapText="1"/>
    </xf>
    <xf numFmtId="0" fontId="24" fillId="0" borderId="32" xfId="0" applyFont="1" applyBorder="1" applyAlignment="1">
      <alignment vertical="top" wrapText="1"/>
    </xf>
    <xf numFmtId="0" fontId="21" fillId="0" borderId="32" xfId="0" applyFont="1" applyBorder="1" applyAlignment="1">
      <alignment horizontal="center" vertical="center" wrapText="1"/>
    </xf>
    <xf numFmtId="10" fontId="23" fillId="0" borderId="32" xfId="0" applyNumberFormat="1" applyFont="1" applyBorder="1" applyAlignment="1">
      <alignment horizontal="right" vertical="center" wrapText="1"/>
    </xf>
    <xf numFmtId="0" fontId="19" fillId="14" borderId="16" xfId="0" applyFont="1" applyFill="1" applyBorder="1" applyAlignment="1">
      <alignment vertical="top" wrapText="1"/>
    </xf>
    <xf numFmtId="0" fontId="19" fillId="14" borderId="17" xfId="0" applyFont="1" applyFill="1" applyBorder="1" applyAlignment="1">
      <alignment vertical="top" wrapText="1"/>
    </xf>
    <xf numFmtId="10" fontId="23" fillId="14" borderId="18" xfId="0" applyNumberFormat="1" applyFont="1" applyFill="1" applyBorder="1" applyAlignment="1">
      <alignment horizontal="right" vertical="top" wrapText="1"/>
    </xf>
    <xf numFmtId="0" fontId="23" fillId="14" borderId="18" xfId="0" applyFont="1" applyFill="1" applyBorder="1" applyAlignment="1">
      <alignment horizontal="right" vertical="top" wrapText="1"/>
    </xf>
    <xf numFmtId="0" fontId="22" fillId="13" borderId="5" xfId="0" applyFont="1" applyFill="1" applyBorder="1" applyAlignment="1">
      <alignment wrapText="1"/>
    </xf>
    <xf numFmtId="0" fontId="19" fillId="0" borderId="4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0" fontId="19" fillId="0" borderId="5" xfId="0" applyFont="1" applyBorder="1" applyAlignment="1">
      <alignment vertical="top" wrapText="1"/>
    </xf>
    <xf numFmtId="0" fontId="21" fillId="0" borderId="4" xfId="0" applyFont="1" applyBorder="1" applyAlignment="1">
      <alignment horizontal="center" vertical="top" wrapText="1"/>
    </xf>
    <xf numFmtId="10" fontId="23" fillId="0" borderId="5" xfId="0" applyNumberFormat="1" applyFont="1" applyBorder="1" applyAlignment="1">
      <alignment horizontal="right" vertical="top" wrapText="1"/>
    </xf>
    <xf numFmtId="166" fontId="23" fillId="0" borderId="5" xfId="0" applyNumberFormat="1" applyFont="1" applyBorder="1" applyAlignment="1">
      <alignment horizontal="right" vertical="top" wrapText="1"/>
    </xf>
    <xf numFmtId="0" fontId="21" fillId="0" borderId="5" xfId="0" applyFont="1" applyBorder="1" applyAlignment="1">
      <alignment vertical="top" wrapText="1"/>
    </xf>
    <xf numFmtId="0" fontId="19" fillId="13" borderId="1" xfId="0" applyFont="1" applyFill="1" applyBorder="1" applyAlignment="1">
      <alignment vertical="top" wrapText="1"/>
    </xf>
    <xf numFmtId="0" fontId="19" fillId="13" borderId="2" xfId="0" applyFont="1" applyFill="1" applyBorder="1" applyAlignment="1">
      <alignment vertical="top" wrapText="1"/>
    </xf>
    <xf numFmtId="10" fontId="23" fillId="13" borderId="5" xfId="0" applyNumberFormat="1" applyFont="1" applyFill="1" applyBorder="1" applyAlignment="1">
      <alignment horizontal="right" vertical="top" wrapText="1"/>
    </xf>
    <xf numFmtId="166" fontId="23" fillId="13" borderId="5" xfId="0" applyNumberFormat="1" applyFont="1" applyFill="1" applyBorder="1" applyAlignment="1">
      <alignment horizontal="right" vertical="top" wrapText="1"/>
    </xf>
    <xf numFmtId="0" fontId="24" fillId="0" borderId="5" xfId="0" applyFont="1" applyBorder="1" applyAlignment="1">
      <alignment vertical="top" wrapText="1"/>
    </xf>
    <xf numFmtId="164" fontId="0" fillId="0" borderId="0" xfId="0" applyNumberFormat="1"/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4" borderId="1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0" fontId="21" fillId="13" borderId="33" xfId="0" applyFont="1" applyFill="1" applyBorder="1" applyAlignment="1">
      <alignment horizontal="center" vertical="top" wrapText="1"/>
    </xf>
    <xf numFmtId="0" fontId="20" fillId="0" borderId="36" xfId="0" applyFont="1" applyBorder="1"/>
    <xf numFmtId="0" fontId="20" fillId="0" borderId="34" xfId="0" applyFont="1" applyBorder="1"/>
    <xf numFmtId="0" fontId="19" fillId="12" borderId="33" xfId="0" applyFont="1" applyFill="1" applyBorder="1" applyAlignment="1">
      <alignment horizontal="center" vertical="top" wrapText="1"/>
    </xf>
    <xf numFmtId="0" fontId="21" fillId="13" borderId="1" xfId="0" applyFont="1" applyFill="1" applyBorder="1" applyAlignment="1">
      <alignment horizontal="center" vertical="top" wrapText="1"/>
    </xf>
    <xf numFmtId="0" fontId="20" fillId="0" borderId="2" xfId="0" applyFont="1" applyBorder="1"/>
    <xf numFmtId="0" fontId="20" fillId="0" borderId="3" xfId="0" applyFont="1" applyBorder="1"/>
    <xf numFmtId="0" fontId="4" fillId="3" borderId="1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7" fillId="5" borderId="1" xfId="0" applyFont="1" applyFill="1" applyBorder="1" applyAlignment="1">
      <alignment horizontal="left" vertical="top" wrapText="1"/>
    </xf>
    <xf numFmtId="0" fontId="7" fillId="5" borderId="2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5" borderId="1" xfId="0" applyFont="1" applyFill="1" applyBorder="1" applyAlignment="1">
      <alignment vertical="top" wrapText="1"/>
    </xf>
    <xf numFmtId="0" fontId="4" fillId="5" borderId="2" xfId="0" applyFont="1" applyFill="1" applyBorder="1" applyAlignment="1">
      <alignment vertical="top" wrapText="1"/>
    </xf>
    <xf numFmtId="0" fontId="4" fillId="5" borderId="3" xfId="0" applyFont="1" applyFill="1" applyBorder="1" applyAlignment="1">
      <alignment vertical="top" wrapText="1"/>
    </xf>
    <xf numFmtId="0" fontId="4" fillId="8" borderId="1" xfId="0" applyFont="1" applyFill="1" applyBorder="1" applyAlignment="1">
      <alignment horizontal="center" vertical="top" wrapText="1"/>
    </xf>
    <xf numFmtId="0" fontId="4" fillId="8" borderId="2" xfId="0" applyFont="1" applyFill="1" applyBorder="1" applyAlignment="1">
      <alignment horizontal="center" vertical="top" wrapText="1"/>
    </xf>
    <xf numFmtId="0" fontId="4" fillId="8" borderId="3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center" vertical="top" wrapText="1"/>
    </xf>
    <xf numFmtId="0" fontId="4" fillId="7" borderId="3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5" borderId="9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 wrapText="1"/>
    </xf>
    <xf numFmtId="0" fontId="4" fillId="5" borderId="1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right" vertical="top" wrapText="1"/>
    </xf>
    <xf numFmtId="0" fontId="4" fillId="3" borderId="2" xfId="0" applyFont="1" applyFill="1" applyBorder="1" applyAlignment="1">
      <alignment horizontal="right" vertical="top" wrapText="1"/>
    </xf>
    <xf numFmtId="0" fontId="4" fillId="3" borderId="3" xfId="0" applyFont="1" applyFill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14" fontId="2" fillId="0" borderId="3" xfId="0" applyNumberFormat="1" applyFont="1" applyBorder="1" applyAlignment="1">
      <alignment horizontal="center" vertical="top" wrapText="1"/>
    </xf>
    <xf numFmtId="17" fontId="6" fillId="0" borderId="1" xfId="0" applyNumberFormat="1" applyFont="1" applyBorder="1" applyAlignment="1">
      <alignment horizontal="center" vertical="top" wrapText="1"/>
    </xf>
    <xf numFmtId="17" fontId="6" fillId="0" borderId="3" xfId="0" applyNumberFormat="1" applyFont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center" vertical="top" wrapText="1"/>
    </xf>
    <xf numFmtId="0" fontId="3" fillId="0" borderId="29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44" fontId="4" fillId="3" borderId="15" xfId="1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/>
    </xf>
    <xf numFmtId="8" fontId="4" fillId="9" borderId="1" xfId="0" applyNumberFormat="1" applyFont="1" applyFill="1" applyBorder="1" applyAlignment="1">
      <alignment vertical="top" wrapText="1"/>
    </xf>
    <xf numFmtId="8" fontId="4" fillId="9" borderId="3" xfId="0" applyNumberFormat="1" applyFont="1" applyFill="1" applyBorder="1" applyAlignment="1">
      <alignment vertical="top" wrapText="1"/>
    </xf>
    <xf numFmtId="0" fontId="6" fillId="9" borderId="1" xfId="0" applyFont="1" applyFill="1" applyBorder="1" applyAlignment="1">
      <alignment vertical="top" wrapText="1"/>
    </xf>
    <xf numFmtId="0" fontId="6" fillId="9" borderId="2" xfId="0" applyFont="1" applyFill="1" applyBorder="1" applyAlignment="1">
      <alignment vertical="top" wrapText="1"/>
    </xf>
    <xf numFmtId="0" fontId="6" fillId="9" borderId="3" xfId="0" applyFont="1" applyFill="1" applyBorder="1" applyAlignment="1">
      <alignment vertical="top" wrapText="1"/>
    </xf>
    <xf numFmtId="0" fontId="4" fillId="9" borderId="1" xfId="0" applyFont="1" applyFill="1" applyBorder="1" applyAlignment="1">
      <alignment vertical="top" wrapText="1"/>
    </xf>
    <xf numFmtId="0" fontId="4" fillId="9" borderId="2" xfId="0" applyFont="1" applyFill="1" applyBorder="1" applyAlignment="1">
      <alignment vertical="top" wrapText="1"/>
    </xf>
    <xf numFmtId="0" fontId="4" fillId="9" borderId="3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3" fillId="9" borderId="1" xfId="0" applyFont="1" applyFill="1" applyBorder="1" applyAlignment="1">
      <alignment vertical="center" wrapText="1"/>
    </xf>
    <xf numFmtId="0" fontId="3" fillId="9" borderId="3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horizontal="right" vertical="top" wrapText="1"/>
    </xf>
    <xf numFmtId="0" fontId="4" fillId="9" borderId="2" xfId="0" applyFont="1" applyFill="1" applyBorder="1" applyAlignment="1">
      <alignment horizontal="right" vertical="top" wrapText="1"/>
    </xf>
    <xf numFmtId="0" fontId="4" fillId="9" borderId="3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top" wrapText="1"/>
    </xf>
    <xf numFmtId="0" fontId="9" fillId="4" borderId="10" xfId="0" applyFont="1" applyFill="1" applyBorder="1" applyAlignment="1">
      <alignment horizontal="center" vertical="top" wrapText="1"/>
    </xf>
    <xf numFmtId="0" fontId="9" fillId="4" borderId="11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left" vertical="top"/>
    </xf>
    <xf numFmtId="0" fontId="2" fillId="9" borderId="1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4" fillId="9" borderId="1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4" fillId="9" borderId="3" xfId="0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wrapText="1"/>
    </xf>
    <xf numFmtId="0" fontId="3" fillId="9" borderId="2" xfId="0" applyFont="1" applyFill="1" applyBorder="1" applyAlignment="1">
      <alignment wrapText="1"/>
    </xf>
    <xf numFmtId="0" fontId="3" fillId="9" borderId="3" xfId="0" applyFont="1" applyFill="1" applyBorder="1" applyAlignment="1">
      <alignment wrapText="1"/>
    </xf>
    <xf numFmtId="0" fontId="12" fillId="0" borderId="33" xfId="0" applyFont="1" applyBorder="1" applyAlignment="1">
      <alignment horizontal="left" vertical="top" wrapText="1"/>
    </xf>
    <xf numFmtId="0" fontId="5" fillId="0" borderId="5" xfId="0" applyFont="1" applyBorder="1" applyAlignment="1">
      <alignment vertical="top" wrapText="1"/>
    </xf>
  </cellXfs>
  <cellStyles count="3">
    <cellStyle name="Moeda" xfId="1" builtinId="4"/>
    <cellStyle name="Moeda 2" xfId="2" xr:uid="{1D37D3A8-F913-4A1C-9707-77AB67419C3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1454729</xdr:colOff>
      <xdr:row>0</xdr:row>
      <xdr:rowOff>112569</xdr:rowOff>
    </xdr:from>
    <xdr:to>
      <xdr:col>2</xdr:col>
      <xdr:colOff>848591</xdr:colOff>
      <xdr:row>3</xdr:row>
      <xdr:rowOff>95251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6956" y="112569"/>
          <a:ext cx="3039340" cy="5541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942975</xdr:colOff>
      <xdr:row>0</xdr:row>
      <xdr:rowOff>112569</xdr:rowOff>
    </xdr:from>
    <xdr:to>
      <xdr:col>2</xdr:col>
      <xdr:colOff>742950</xdr:colOff>
      <xdr:row>3</xdr:row>
      <xdr:rowOff>95251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475" y="112569"/>
          <a:ext cx="4333875" cy="5541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942975</xdr:colOff>
      <xdr:row>0</xdr:row>
      <xdr:rowOff>112569</xdr:rowOff>
    </xdr:from>
    <xdr:to>
      <xdr:col>1</xdr:col>
      <xdr:colOff>1552575</xdr:colOff>
      <xdr:row>3</xdr:row>
      <xdr:rowOff>95251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475" y="112569"/>
          <a:ext cx="4333875" cy="5541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0</xdr:row>
      <xdr:rowOff>122094</xdr:rowOff>
    </xdr:from>
    <xdr:to>
      <xdr:col>2</xdr:col>
      <xdr:colOff>476250</xdr:colOff>
      <xdr:row>3</xdr:row>
      <xdr:rowOff>104776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" y="122094"/>
          <a:ext cx="4210050" cy="5541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112569</xdr:rowOff>
    </xdr:from>
    <xdr:to>
      <xdr:col>2</xdr:col>
      <xdr:colOff>1057275</xdr:colOff>
      <xdr:row>3</xdr:row>
      <xdr:rowOff>95251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112569"/>
          <a:ext cx="5505450" cy="554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3"/>
  <sheetViews>
    <sheetView topLeftCell="A38" zoomScale="110" zoomScaleNormal="110" workbookViewId="0">
      <selection activeCell="D110" sqref="D110"/>
    </sheetView>
  </sheetViews>
  <sheetFormatPr defaultRowHeight="15" x14ac:dyDescent="0.25"/>
  <cols>
    <col min="1" max="1" width="7.5703125" customWidth="1"/>
    <col min="2" max="2" width="54.7109375" customWidth="1"/>
    <col min="3" max="3" width="15.5703125" customWidth="1"/>
    <col min="4" max="4" width="16" customWidth="1"/>
  </cols>
  <sheetData>
    <row r="1" spans="1:4" x14ac:dyDescent="0.25">
      <c r="A1" s="241" t="s">
        <v>123</v>
      </c>
      <c r="B1" s="242"/>
      <c r="C1" s="242"/>
      <c r="D1" s="242"/>
    </row>
    <row r="2" spans="1:4" x14ac:dyDescent="0.25">
      <c r="A2" s="242"/>
      <c r="B2" s="242"/>
      <c r="C2" s="242"/>
      <c r="D2" s="242"/>
    </row>
    <row r="3" spans="1:4" x14ac:dyDescent="0.25">
      <c r="A3" s="242"/>
      <c r="B3" s="242"/>
      <c r="C3" s="242"/>
      <c r="D3" s="242"/>
    </row>
    <row r="4" spans="1:4" ht="15.75" thickBot="1" x14ac:dyDescent="0.3">
      <c r="A4" s="242"/>
      <c r="B4" s="242"/>
      <c r="C4" s="242"/>
      <c r="D4" s="242"/>
    </row>
    <row r="5" spans="1:4" ht="15.75" customHeight="1" thickBot="1" x14ac:dyDescent="0.3">
      <c r="A5" s="223" t="s">
        <v>0</v>
      </c>
      <c r="B5" s="224"/>
      <c r="C5" s="224"/>
      <c r="D5" s="225"/>
    </row>
    <row r="6" spans="1:4" ht="15.75" thickBot="1" x14ac:dyDescent="0.3">
      <c r="A6" s="7" t="s">
        <v>1</v>
      </c>
      <c r="B6" s="45" t="s">
        <v>2</v>
      </c>
      <c r="C6" s="253">
        <v>43831</v>
      </c>
      <c r="D6" s="254"/>
    </row>
    <row r="7" spans="1:4" ht="15.75" thickBot="1" x14ac:dyDescent="0.3">
      <c r="A7" s="7" t="s">
        <v>3</v>
      </c>
      <c r="B7" s="45" t="s">
        <v>4</v>
      </c>
      <c r="C7" s="199" t="s">
        <v>5</v>
      </c>
      <c r="D7" s="200"/>
    </row>
    <row r="8" spans="1:4" ht="26.25" thickBot="1" x14ac:dyDescent="0.3">
      <c r="A8" s="7" t="s">
        <v>6</v>
      </c>
      <c r="B8" s="46" t="s">
        <v>7</v>
      </c>
      <c r="C8" s="199" t="s">
        <v>8</v>
      </c>
      <c r="D8" s="200"/>
    </row>
    <row r="9" spans="1:4" ht="15.75" thickBot="1" x14ac:dyDescent="0.3">
      <c r="A9" s="7" t="s">
        <v>9</v>
      </c>
      <c r="B9" s="45" t="s">
        <v>10</v>
      </c>
      <c r="C9" s="201">
        <v>12</v>
      </c>
      <c r="D9" s="202"/>
    </row>
    <row r="10" spans="1:4" ht="15.75" customHeight="1" thickBot="1" x14ac:dyDescent="0.3">
      <c r="A10" s="255" t="s">
        <v>11</v>
      </c>
      <c r="B10" s="256"/>
      <c r="C10" s="256"/>
      <c r="D10" s="257"/>
    </row>
    <row r="11" spans="1:4" ht="15.75" customHeight="1" thickBot="1" x14ac:dyDescent="0.3">
      <c r="A11" s="243" t="s">
        <v>12</v>
      </c>
      <c r="B11" s="244"/>
      <c r="C11" s="244"/>
      <c r="D11" s="245"/>
    </row>
    <row r="12" spans="1:4" ht="15.75" customHeight="1" thickBot="1" x14ac:dyDescent="0.3">
      <c r="A12" s="258" t="s">
        <v>13</v>
      </c>
      <c r="B12" s="259"/>
      <c r="C12" s="259"/>
      <c r="D12" s="260"/>
    </row>
    <row r="13" spans="1:4" ht="15.75" customHeight="1" thickBot="1" x14ac:dyDescent="0.3">
      <c r="A13" s="226" t="s">
        <v>14</v>
      </c>
      <c r="B13" s="227"/>
      <c r="C13" s="227"/>
      <c r="D13" s="228"/>
    </row>
    <row r="14" spans="1:4" ht="15.75" customHeight="1" thickBot="1" x14ac:dyDescent="0.3">
      <c r="A14" s="47">
        <v>1</v>
      </c>
      <c r="B14" s="8" t="s">
        <v>15</v>
      </c>
      <c r="C14" s="199" t="s">
        <v>16</v>
      </c>
      <c r="D14" s="200"/>
    </row>
    <row r="15" spans="1:4" ht="15.75" customHeight="1" thickBot="1" x14ac:dyDescent="0.3">
      <c r="A15" s="47">
        <v>2</v>
      </c>
      <c r="B15" s="8" t="s">
        <v>17</v>
      </c>
      <c r="C15" s="249">
        <v>1296.49</v>
      </c>
      <c r="D15" s="250"/>
    </row>
    <row r="16" spans="1:4" ht="15.75" customHeight="1" thickBot="1" x14ac:dyDescent="0.3">
      <c r="A16" s="47">
        <v>3</v>
      </c>
      <c r="B16" s="8" t="s">
        <v>18</v>
      </c>
      <c r="C16" s="199" t="s">
        <v>19</v>
      </c>
      <c r="D16" s="200"/>
    </row>
    <row r="17" spans="1:4" ht="15.75" customHeight="1" thickBot="1" x14ac:dyDescent="0.3">
      <c r="A17" s="47">
        <v>4</v>
      </c>
      <c r="B17" s="8" t="s">
        <v>20</v>
      </c>
      <c r="C17" s="251">
        <v>43466</v>
      </c>
      <c r="D17" s="252"/>
    </row>
    <row r="18" spans="1:4" ht="15.75" customHeight="1" thickBot="1" x14ac:dyDescent="0.3"/>
    <row r="19" spans="1:4" ht="16.5" customHeight="1" thickBot="1" x14ac:dyDescent="0.3">
      <c r="A19" s="212" t="s">
        <v>21</v>
      </c>
      <c r="B19" s="213"/>
      <c r="C19" s="214"/>
      <c r="D19" s="4"/>
    </row>
    <row r="20" spans="1:4" ht="15.75" thickBot="1" x14ac:dyDescent="0.3">
      <c r="A20" s="5">
        <v>1</v>
      </c>
      <c r="B20" s="218" t="s">
        <v>22</v>
      </c>
      <c r="C20" s="219"/>
      <c r="D20" s="6" t="s">
        <v>23</v>
      </c>
    </row>
    <row r="21" spans="1:4" ht="15.75" thickBot="1" x14ac:dyDescent="0.3">
      <c r="A21" s="7" t="s">
        <v>1</v>
      </c>
      <c r="B21" s="8" t="s">
        <v>24</v>
      </c>
      <c r="C21" s="16"/>
      <c r="D21" s="9">
        <v>1296.49</v>
      </c>
    </row>
    <row r="22" spans="1:4" ht="16.5" customHeight="1" thickBot="1" x14ac:dyDescent="0.3">
      <c r="A22" s="7" t="s">
        <v>3</v>
      </c>
      <c r="B22" s="8" t="s">
        <v>25</v>
      </c>
      <c r="C22" s="18"/>
      <c r="D22" s="9"/>
    </row>
    <row r="23" spans="1:4" ht="16.5" customHeight="1" thickBot="1" x14ac:dyDescent="0.3">
      <c r="A23" s="7" t="s">
        <v>6</v>
      </c>
      <c r="B23" s="8" t="s">
        <v>26</v>
      </c>
      <c r="C23" s="18"/>
      <c r="D23" s="9"/>
    </row>
    <row r="24" spans="1:4" ht="16.5" customHeight="1" thickBot="1" x14ac:dyDescent="0.3">
      <c r="A24" s="7" t="s">
        <v>9</v>
      </c>
      <c r="B24" s="8" t="s">
        <v>27</v>
      </c>
      <c r="C24" s="18"/>
      <c r="D24" s="9"/>
    </row>
    <row r="25" spans="1:4" ht="16.5" customHeight="1" thickBot="1" x14ac:dyDescent="0.3">
      <c r="A25" s="7" t="s">
        <v>28</v>
      </c>
      <c r="B25" s="8" t="s">
        <v>29</v>
      </c>
      <c r="C25" s="18"/>
      <c r="D25" s="9"/>
    </row>
    <row r="26" spans="1:4" ht="15.75" thickBot="1" x14ac:dyDescent="0.3">
      <c r="A26" s="7" t="s">
        <v>30</v>
      </c>
      <c r="B26" s="8" t="s">
        <v>31</v>
      </c>
      <c r="C26" s="16"/>
      <c r="D26" s="9"/>
    </row>
    <row r="27" spans="1:4" ht="16.5" customHeight="1" thickBot="1" x14ac:dyDescent="0.3">
      <c r="A27" s="7" t="s">
        <v>32</v>
      </c>
      <c r="B27" s="8" t="s">
        <v>33</v>
      </c>
      <c r="C27" s="18"/>
      <c r="D27" s="9"/>
    </row>
    <row r="28" spans="1:4" ht="16.5" customHeight="1" thickBot="1" x14ac:dyDescent="0.3">
      <c r="A28" s="246" t="s">
        <v>34</v>
      </c>
      <c r="B28" s="247"/>
      <c r="C28" s="248"/>
      <c r="D28" s="10">
        <v>1296.49</v>
      </c>
    </row>
    <row r="29" spans="1:4" ht="15.75" thickBot="1" x14ac:dyDescent="0.3">
      <c r="A29" s="1"/>
      <c r="B29" s="1"/>
      <c r="C29" s="1"/>
      <c r="D29" s="1"/>
    </row>
    <row r="30" spans="1:4" ht="15.75" customHeight="1" thickBot="1" x14ac:dyDescent="0.3">
      <c r="A30" s="212" t="s">
        <v>35</v>
      </c>
      <c r="B30" s="213"/>
      <c r="C30" s="214"/>
      <c r="D30" s="4"/>
    </row>
    <row r="31" spans="1:4" ht="15.75" thickBot="1" x14ac:dyDescent="0.3">
      <c r="A31" s="5">
        <v>2</v>
      </c>
      <c r="B31" s="218" t="s">
        <v>36</v>
      </c>
      <c r="C31" s="219"/>
      <c r="D31" s="6" t="s">
        <v>23</v>
      </c>
    </row>
    <row r="32" spans="1:4" ht="15.75" thickBot="1" x14ac:dyDescent="0.3">
      <c r="A32" s="7" t="s">
        <v>1</v>
      </c>
      <c r="B32" s="8" t="s">
        <v>37</v>
      </c>
      <c r="C32" s="2"/>
      <c r="D32" s="9">
        <v>43.81</v>
      </c>
    </row>
    <row r="33" spans="1:4" ht="26.25" thickBot="1" x14ac:dyDescent="0.3">
      <c r="A33" s="7" t="s">
        <v>38</v>
      </c>
      <c r="B33" s="8" t="s">
        <v>39</v>
      </c>
      <c r="C33" s="6" t="s">
        <v>40</v>
      </c>
      <c r="D33" s="9">
        <v>376.24</v>
      </c>
    </row>
    <row r="34" spans="1:4" ht="15.75" thickBot="1" x14ac:dyDescent="0.3">
      <c r="A34" s="7" t="s">
        <v>41</v>
      </c>
      <c r="B34" s="8" t="s">
        <v>42</v>
      </c>
      <c r="C34" s="2"/>
      <c r="D34" s="9"/>
    </row>
    <row r="35" spans="1:4" ht="15.75" thickBot="1" x14ac:dyDescent="0.3">
      <c r="A35" s="7" t="s">
        <v>6</v>
      </c>
      <c r="B35" s="8" t="s">
        <v>43</v>
      </c>
      <c r="C35" s="2"/>
      <c r="D35" s="9"/>
    </row>
    <row r="36" spans="1:4" ht="39" thickBot="1" x14ac:dyDescent="0.3">
      <c r="A36" s="12" t="s">
        <v>9</v>
      </c>
      <c r="B36" s="13" t="s">
        <v>44</v>
      </c>
      <c r="C36" s="6" t="s">
        <v>45</v>
      </c>
      <c r="D36" s="14">
        <v>2.15</v>
      </c>
    </row>
    <row r="37" spans="1:4" ht="15.75" thickBot="1" x14ac:dyDescent="0.3">
      <c r="A37" s="7" t="s">
        <v>28</v>
      </c>
      <c r="B37" s="8" t="s">
        <v>46</v>
      </c>
      <c r="C37" s="2"/>
      <c r="D37" s="9">
        <v>9.41</v>
      </c>
    </row>
    <row r="38" spans="1:4" ht="15.75" thickBot="1" x14ac:dyDescent="0.3">
      <c r="A38" s="7" t="s">
        <v>30</v>
      </c>
      <c r="B38" s="8" t="s">
        <v>47</v>
      </c>
      <c r="C38" s="2"/>
      <c r="D38" s="9"/>
    </row>
    <row r="39" spans="1:4" ht="16.5" customHeight="1" thickBot="1" x14ac:dyDescent="0.3">
      <c r="A39" s="212" t="s">
        <v>48</v>
      </c>
      <c r="B39" s="213"/>
      <c r="C39" s="214"/>
      <c r="D39" s="10">
        <f>SUM(D32:D38)</f>
        <v>431.61</v>
      </c>
    </row>
    <row r="40" spans="1:4" ht="15.75" thickBot="1" x14ac:dyDescent="0.3"/>
    <row r="41" spans="1:4" ht="15.75" thickBot="1" x14ac:dyDescent="0.3">
      <c r="A41" s="215" t="s">
        <v>49</v>
      </c>
      <c r="B41" s="216"/>
      <c r="C41" s="217"/>
      <c r="D41" s="23"/>
    </row>
    <row r="42" spans="1:4" ht="15.75" thickBot="1" x14ac:dyDescent="0.3">
      <c r="A42" s="5">
        <v>3</v>
      </c>
      <c r="B42" s="218" t="s">
        <v>50</v>
      </c>
      <c r="C42" s="219"/>
      <c r="D42" s="6" t="s">
        <v>23</v>
      </c>
    </row>
    <row r="43" spans="1:4" ht="15.75" thickBot="1" x14ac:dyDescent="0.3">
      <c r="A43" s="7" t="s">
        <v>1</v>
      </c>
      <c r="B43" s="8" t="s">
        <v>51</v>
      </c>
      <c r="C43" s="2"/>
      <c r="D43" s="9">
        <f>SUM(Plan6!E10)</f>
        <v>60.12</v>
      </c>
    </row>
    <row r="44" spans="1:4" ht="15.75" thickBot="1" x14ac:dyDescent="0.3">
      <c r="A44" s="7" t="s">
        <v>3</v>
      </c>
      <c r="B44" s="8" t="s">
        <v>52</v>
      </c>
      <c r="C44" s="2"/>
      <c r="D44" s="9">
        <f>SUM(Plan6!H30+Plan6!F46)</f>
        <v>346.0773684210526</v>
      </c>
    </row>
    <row r="45" spans="1:4" ht="15.75" thickBot="1" x14ac:dyDescent="0.3">
      <c r="A45" s="7" t="s">
        <v>6</v>
      </c>
      <c r="B45" s="8" t="s">
        <v>53</v>
      </c>
      <c r="C45" s="2"/>
      <c r="D45" s="9">
        <f>SUM(Plan6!I55)</f>
        <v>24.997894736842103</v>
      </c>
    </row>
    <row r="46" spans="1:4" ht="15.75" thickBot="1" x14ac:dyDescent="0.3">
      <c r="A46" s="7" t="s">
        <v>9</v>
      </c>
      <c r="B46" s="8" t="s">
        <v>47</v>
      </c>
      <c r="C46" s="2"/>
      <c r="D46" s="9">
        <f>SUM(Plan6!G63)</f>
        <v>736.01230905861053</v>
      </c>
    </row>
    <row r="47" spans="1:4" ht="15.75" thickBot="1" x14ac:dyDescent="0.3">
      <c r="A47" s="220" t="s">
        <v>54</v>
      </c>
      <c r="B47" s="221"/>
      <c r="C47" s="222"/>
      <c r="D47" s="24">
        <f>SUM(D43:D46)</f>
        <v>1167.2075722165052</v>
      </c>
    </row>
    <row r="50" spans="1:4" ht="15.75" customHeight="1" x14ac:dyDescent="0.25">
      <c r="A50" s="208" t="s">
        <v>55</v>
      </c>
      <c r="B50" s="206"/>
      <c r="C50" s="206"/>
      <c r="D50" s="207"/>
    </row>
    <row r="51" spans="1:4" ht="15.75" customHeight="1" x14ac:dyDescent="0.25">
      <c r="A51" s="205" t="s">
        <v>56</v>
      </c>
      <c r="B51" s="206"/>
      <c r="C51" s="207"/>
      <c r="D51" s="153"/>
    </row>
    <row r="52" spans="1:4" x14ac:dyDescent="0.25">
      <c r="A52" s="154" t="s">
        <v>57</v>
      </c>
      <c r="B52" s="155" t="s">
        <v>58</v>
      </c>
      <c r="C52" s="155"/>
      <c r="D52" s="155" t="s">
        <v>23</v>
      </c>
    </row>
    <row r="53" spans="1:4" x14ac:dyDescent="0.25">
      <c r="A53" s="156" t="s">
        <v>1</v>
      </c>
      <c r="B53" s="157" t="s">
        <v>242</v>
      </c>
      <c r="C53" s="158">
        <v>0.2</v>
      </c>
      <c r="D53" s="159">
        <f>SUM(D28*C53)</f>
        <v>259.298</v>
      </c>
    </row>
    <row r="54" spans="1:4" x14ac:dyDescent="0.25">
      <c r="A54" s="156" t="s">
        <v>3</v>
      </c>
      <c r="B54" s="157" t="s">
        <v>243</v>
      </c>
      <c r="C54" s="158">
        <v>1.4999999999999999E-2</v>
      </c>
      <c r="D54" s="159">
        <f>SUM(D28*C54)</f>
        <v>19.44735</v>
      </c>
    </row>
    <row r="55" spans="1:4" x14ac:dyDescent="0.25">
      <c r="A55" s="156" t="s">
        <v>6</v>
      </c>
      <c r="B55" s="157" t="s">
        <v>244</v>
      </c>
      <c r="C55" s="158">
        <v>0.01</v>
      </c>
      <c r="D55" s="159">
        <f>SUM(D28*C55)</f>
        <v>12.9649</v>
      </c>
    </row>
    <row r="56" spans="1:4" ht="25.5" x14ac:dyDescent="0.25">
      <c r="A56" s="156" t="s">
        <v>9</v>
      </c>
      <c r="B56" s="157" t="s">
        <v>245</v>
      </c>
      <c r="C56" s="158">
        <v>2E-3</v>
      </c>
      <c r="D56" s="159">
        <f>SUM(D28*C56)</f>
        <v>2.5929800000000003</v>
      </c>
    </row>
    <row r="57" spans="1:4" x14ac:dyDescent="0.25">
      <c r="A57" s="156" t="s">
        <v>28</v>
      </c>
      <c r="B57" s="157" t="s">
        <v>246</v>
      </c>
      <c r="C57" s="158">
        <v>2.5000000000000001E-2</v>
      </c>
      <c r="D57" s="159">
        <f>SUM(D28*C57)</f>
        <v>32.41225</v>
      </c>
    </row>
    <row r="58" spans="1:4" x14ac:dyDescent="0.25">
      <c r="A58" s="156" t="s">
        <v>30</v>
      </c>
      <c r="B58" s="155" t="s">
        <v>59</v>
      </c>
      <c r="C58" s="158">
        <v>0.08</v>
      </c>
      <c r="D58" s="159">
        <f>SUM(D28*C58)</f>
        <v>103.7192</v>
      </c>
    </row>
    <row r="59" spans="1:4" x14ac:dyDescent="0.25">
      <c r="A59" s="156" t="s">
        <v>32</v>
      </c>
      <c r="B59" s="157" t="s">
        <v>247</v>
      </c>
      <c r="C59" s="158">
        <v>0.03</v>
      </c>
      <c r="D59" s="159">
        <f>SUM(D28*C59)</f>
        <v>38.8947</v>
      </c>
    </row>
    <row r="60" spans="1:4" ht="25.5" x14ac:dyDescent="0.25">
      <c r="A60" s="156" t="s">
        <v>60</v>
      </c>
      <c r="B60" s="160" t="s">
        <v>248</v>
      </c>
      <c r="C60" s="158">
        <v>6.0000000000000001E-3</v>
      </c>
      <c r="D60" s="159">
        <f>SUM(D28*C60)</f>
        <v>7.7789400000000004</v>
      </c>
    </row>
    <row r="61" spans="1:4" x14ac:dyDescent="0.25">
      <c r="A61" s="161" t="s">
        <v>61</v>
      </c>
      <c r="B61" s="161"/>
      <c r="C61" s="162">
        <f t="shared" ref="C61" si="0">SUM(C53:C60)</f>
        <v>0.3680000000000001</v>
      </c>
      <c r="D61" s="163">
        <v>477.1</v>
      </c>
    </row>
    <row r="62" spans="1:4" ht="15" customHeight="1" x14ac:dyDescent="0.25">
      <c r="A62" s="208" t="s">
        <v>99</v>
      </c>
      <c r="B62" s="206"/>
      <c r="C62" s="206"/>
      <c r="D62" s="207"/>
    </row>
    <row r="63" spans="1:4" x14ac:dyDescent="0.25">
      <c r="A63" s="164"/>
      <c r="B63" s="165"/>
      <c r="C63" s="166"/>
      <c r="D63" s="167"/>
    </row>
    <row r="64" spans="1:4" ht="15.75" customHeight="1" x14ac:dyDescent="0.25">
      <c r="A64" s="205" t="s">
        <v>62</v>
      </c>
      <c r="B64" s="206"/>
      <c r="C64" s="207"/>
      <c r="D64" s="153"/>
    </row>
    <row r="65" spans="1:4" x14ac:dyDescent="0.25">
      <c r="A65" s="154" t="s">
        <v>63</v>
      </c>
      <c r="B65" s="155" t="s">
        <v>64</v>
      </c>
      <c r="C65" s="155"/>
      <c r="D65" s="155" t="s">
        <v>23</v>
      </c>
    </row>
    <row r="66" spans="1:4" x14ac:dyDescent="0.25">
      <c r="A66" s="156" t="s">
        <v>1</v>
      </c>
      <c r="B66" s="155" t="s">
        <v>65</v>
      </c>
      <c r="C66" s="168">
        <v>8.3299999999999999E-2</v>
      </c>
      <c r="D66" s="159">
        <f>SUM(D28*C66)</f>
        <v>107.99761700000001</v>
      </c>
    </row>
    <row r="67" spans="1:4" x14ac:dyDescent="0.25">
      <c r="A67" s="156" t="s">
        <v>3</v>
      </c>
      <c r="B67" s="155" t="s">
        <v>66</v>
      </c>
      <c r="C67" s="168">
        <v>2.7799999999999998E-2</v>
      </c>
      <c r="D67" s="159">
        <f>SUM(D28*C67)</f>
        <v>36.042421999999995</v>
      </c>
    </row>
    <row r="68" spans="1:4" x14ac:dyDescent="0.25">
      <c r="A68" s="161" t="s">
        <v>67</v>
      </c>
      <c r="B68" s="161"/>
      <c r="C68" s="162">
        <v>0.1111</v>
      </c>
      <c r="D68" s="163">
        <f>SUM(D66:D67)</f>
        <v>144.04003900000001</v>
      </c>
    </row>
    <row r="69" spans="1:4" x14ac:dyDescent="0.25">
      <c r="A69" s="156" t="s">
        <v>6</v>
      </c>
      <c r="B69" s="169" t="s">
        <v>68</v>
      </c>
      <c r="C69" s="168">
        <v>4.0899999999999999E-2</v>
      </c>
      <c r="D69" s="159">
        <f>SUM(D28*C69)</f>
        <v>53.026440999999998</v>
      </c>
    </row>
    <row r="70" spans="1:4" x14ac:dyDescent="0.25">
      <c r="A70" s="161" t="s">
        <v>61</v>
      </c>
      <c r="B70" s="161"/>
      <c r="C70" s="170">
        <v>0.152</v>
      </c>
      <c r="D70" s="163">
        <f>SUM(D68:D69)</f>
        <v>197.06648000000001</v>
      </c>
    </row>
    <row r="71" spans="1:4" x14ac:dyDescent="0.25">
      <c r="A71" s="171"/>
      <c r="B71" s="172"/>
      <c r="C71" s="173"/>
      <c r="D71" s="174"/>
    </row>
    <row r="72" spans="1:4" ht="15.75" customHeight="1" x14ac:dyDescent="0.25">
      <c r="A72" s="205" t="s">
        <v>69</v>
      </c>
      <c r="B72" s="206"/>
      <c r="C72" s="207"/>
      <c r="D72" s="153"/>
    </row>
    <row r="73" spans="1:4" x14ac:dyDescent="0.25">
      <c r="A73" s="154" t="s">
        <v>70</v>
      </c>
      <c r="B73" s="155" t="s">
        <v>71</v>
      </c>
      <c r="C73" s="155"/>
      <c r="D73" s="155" t="s">
        <v>23</v>
      </c>
    </row>
    <row r="74" spans="1:4" x14ac:dyDescent="0.25">
      <c r="A74" s="156" t="s">
        <v>1</v>
      </c>
      <c r="B74" s="155" t="s">
        <v>72</v>
      </c>
      <c r="C74" s="158">
        <v>6.4999999999999997E-3</v>
      </c>
      <c r="D74" s="159">
        <f>SUM(D28*C74)</f>
        <v>8.4271849999999997</v>
      </c>
    </row>
    <row r="75" spans="1:4" x14ac:dyDescent="0.25">
      <c r="A75" s="156" t="s">
        <v>3</v>
      </c>
      <c r="B75" s="169" t="s">
        <v>73</v>
      </c>
      <c r="C75" s="168">
        <v>2.3999999999999998E-3</v>
      </c>
      <c r="D75" s="159">
        <f>SUM(D28*C75)</f>
        <v>3.1115759999999999</v>
      </c>
    </row>
    <row r="76" spans="1:4" x14ac:dyDescent="0.25">
      <c r="A76" s="161" t="s">
        <v>61</v>
      </c>
      <c r="B76" s="161"/>
      <c r="C76" s="162">
        <v>8.8999999999999999E-3</v>
      </c>
      <c r="D76" s="163">
        <f>SUM(D74:D75)</f>
        <v>11.538760999999999</v>
      </c>
    </row>
    <row r="77" spans="1:4" x14ac:dyDescent="0.25">
      <c r="A77" s="171"/>
      <c r="B77" s="172"/>
      <c r="C77" s="175"/>
      <c r="D77" s="176"/>
    </row>
    <row r="78" spans="1:4" ht="15.75" customHeight="1" x14ac:dyDescent="0.25">
      <c r="A78" s="205" t="s">
        <v>74</v>
      </c>
      <c r="B78" s="206"/>
      <c r="C78" s="206"/>
      <c r="D78" s="207"/>
    </row>
    <row r="79" spans="1:4" x14ac:dyDescent="0.25">
      <c r="A79" s="154" t="s">
        <v>75</v>
      </c>
      <c r="B79" s="155" t="s">
        <v>76</v>
      </c>
      <c r="C79" s="155"/>
      <c r="D79" s="155" t="s">
        <v>23</v>
      </c>
    </row>
    <row r="80" spans="1:4" x14ac:dyDescent="0.25">
      <c r="A80" s="156" t="s">
        <v>1</v>
      </c>
      <c r="B80" s="169" t="s">
        <v>77</v>
      </c>
      <c r="C80" s="168">
        <v>4.1999999999999997E-3</v>
      </c>
      <c r="D80" s="159">
        <f>SUM(D28*C80)</f>
        <v>5.4452579999999999</v>
      </c>
    </row>
    <row r="81" spans="1:4" x14ac:dyDescent="0.25">
      <c r="A81" s="156" t="s">
        <v>3</v>
      </c>
      <c r="B81" s="169" t="s">
        <v>78</v>
      </c>
      <c r="C81" s="168">
        <v>2.9999999999999997E-4</v>
      </c>
      <c r="D81" s="159">
        <f>SUM(D28*C81)</f>
        <v>0.38894699999999999</v>
      </c>
    </row>
    <row r="82" spans="1:4" x14ac:dyDescent="0.25">
      <c r="A82" s="156" t="s">
        <v>6</v>
      </c>
      <c r="B82" s="169" t="s">
        <v>79</v>
      </c>
      <c r="C82" s="168">
        <v>3.5999999999999997E-2</v>
      </c>
      <c r="D82" s="159">
        <f>SUM(D28*C82)</f>
        <v>46.673639999999999</v>
      </c>
    </row>
    <row r="83" spans="1:4" x14ac:dyDescent="0.25">
      <c r="A83" s="156" t="s">
        <v>9</v>
      </c>
      <c r="B83" s="155" t="s">
        <v>80</v>
      </c>
      <c r="C83" s="168">
        <v>1.9400000000000001E-2</v>
      </c>
      <c r="D83" s="159">
        <f>SUM(D28*C83)</f>
        <v>25.151906</v>
      </c>
    </row>
    <row r="84" spans="1:4" x14ac:dyDescent="0.25">
      <c r="A84" s="156" t="s">
        <v>28</v>
      </c>
      <c r="B84" s="177" t="s">
        <v>125</v>
      </c>
      <c r="C84" s="168">
        <v>7.1000000000000004E-3</v>
      </c>
      <c r="D84" s="159">
        <f>SUM(D28*C84)</f>
        <v>9.2050790000000013</v>
      </c>
    </row>
    <row r="85" spans="1:4" ht="25.5" x14ac:dyDescent="0.25">
      <c r="A85" s="156" t="s">
        <v>30</v>
      </c>
      <c r="B85" s="177" t="s">
        <v>126</v>
      </c>
      <c r="C85" s="168">
        <v>2E-3</v>
      </c>
      <c r="D85" s="159">
        <f>SUM(D28*C85)</f>
        <v>2.5929800000000003</v>
      </c>
    </row>
    <row r="86" spans="1:4" ht="25.5" x14ac:dyDescent="0.25">
      <c r="A86" s="178" t="s">
        <v>32</v>
      </c>
      <c r="B86" s="155" t="s">
        <v>81</v>
      </c>
      <c r="C86" s="179">
        <v>0</v>
      </c>
      <c r="D86" s="159">
        <f t="shared" ref="D86" si="1">SUM(D33*C86)</f>
        <v>0</v>
      </c>
    </row>
    <row r="87" spans="1:4" x14ac:dyDescent="0.25">
      <c r="A87" s="161" t="s">
        <v>61</v>
      </c>
      <c r="B87" s="161"/>
      <c r="C87" s="162">
        <v>6.9000000000000006E-2</v>
      </c>
      <c r="D87" s="163">
        <f>SUM(D80:D86)</f>
        <v>89.457809999999995</v>
      </c>
    </row>
    <row r="88" spans="1:4" ht="15.75" thickBot="1" x14ac:dyDescent="0.3">
      <c r="A88" s="180"/>
      <c r="B88" s="181"/>
      <c r="C88" s="182"/>
      <c r="D88" s="183"/>
    </row>
    <row r="89" spans="1:4" ht="15.75" customHeight="1" thickBot="1" x14ac:dyDescent="0.3">
      <c r="A89" s="209" t="s">
        <v>82</v>
      </c>
      <c r="B89" s="210"/>
      <c r="C89" s="211"/>
      <c r="D89" s="184"/>
    </row>
    <row r="90" spans="1:4" ht="15.75" thickBot="1" x14ac:dyDescent="0.3">
      <c r="A90" s="185" t="s">
        <v>83</v>
      </c>
      <c r="B90" s="186" t="s">
        <v>84</v>
      </c>
      <c r="C90" s="187"/>
      <c r="D90" s="188" t="s">
        <v>23</v>
      </c>
    </row>
    <row r="91" spans="1:4" ht="15.75" thickBot="1" x14ac:dyDescent="0.3">
      <c r="A91" s="189" t="s">
        <v>1</v>
      </c>
      <c r="B91" s="188" t="s">
        <v>85</v>
      </c>
      <c r="C91" s="190">
        <v>8.3299999999999999E-2</v>
      </c>
      <c r="D91" s="191">
        <f>SUM(D28*C91)</f>
        <v>107.99761700000001</v>
      </c>
    </row>
    <row r="92" spans="1:4" ht="15.75" thickBot="1" x14ac:dyDescent="0.3">
      <c r="A92" s="189" t="s">
        <v>3</v>
      </c>
      <c r="B92" s="188" t="s">
        <v>86</v>
      </c>
      <c r="C92" s="190">
        <v>1.66E-2</v>
      </c>
      <c r="D92" s="191">
        <f>SUM(D28*C92)</f>
        <v>21.521734000000002</v>
      </c>
    </row>
    <row r="93" spans="1:4" ht="15.75" thickBot="1" x14ac:dyDescent="0.3">
      <c r="A93" s="189" t="s">
        <v>6</v>
      </c>
      <c r="B93" s="188" t="s">
        <v>87</v>
      </c>
      <c r="C93" s="190">
        <v>2.0000000000000001E-4</v>
      </c>
      <c r="D93" s="191">
        <f>SUM(D28*C93)</f>
        <v>0.25929800000000003</v>
      </c>
    </row>
    <row r="94" spans="1:4" ht="15.75" thickBot="1" x14ac:dyDescent="0.3">
      <c r="A94" s="189" t="s">
        <v>9</v>
      </c>
      <c r="B94" s="188" t="s">
        <v>88</v>
      </c>
      <c r="C94" s="190">
        <v>2.8E-3</v>
      </c>
      <c r="D94" s="191">
        <f>SUM(D28*C94)</f>
        <v>3.630172</v>
      </c>
    </row>
    <row r="95" spans="1:4" ht="15.75" thickBot="1" x14ac:dyDescent="0.3">
      <c r="A95" s="189" t="s">
        <v>28</v>
      </c>
      <c r="B95" s="188" t="s">
        <v>89</v>
      </c>
      <c r="C95" s="190">
        <v>2.9999999999999997E-4</v>
      </c>
      <c r="D95" s="191">
        <f>SUM(D28*C95)</f>
        <v>0.38894699999999999</v>
      </c>
    </row>
    <row r="96" spans="1:4" ht="15.75" thickBot="1" x14ac:dyDescent="0.3">
      <c r="A96" s="189" t="s">
        <v>30</v>
      </c>
      <c r="B96" s="192" t="s">
        <v>33</v>
      </c>
      <c r="C96" s="190">
        <v>0</v>
      </c>
      <c r="D96" s="191"/>
    </row>
    <row r="97" spans="1:4" ht="15.75" thickBot="1" x14ac:dyDescent="0.3">
      <c r="A97" s="193" t="s">
        <v>67</v>
      </c>
      <c r="B97" s="194"/>
      <c r="C97" s="195">
        <v>0.1032</v>
      </c>
      <c r="D97" s="196">
        <f>SUM(D91:D96)</f>
        <v>133.79776799999999</v>
      </c>
    </row>
    <row r="98" spans="1:4" ht="26.25" thickBot="1" x14ac:dyDescent="0.3">
      <c r="A98" s="189" t="s">
        <v>32</v>
      </c>
      <c r="B98" s="197" t="s">
        <v>90</v>
      </c>
      <c r="C98" s="190">
        <v>3.7999999999999999E-2</v>
      </c>
      <c r="D98" s="191">
        <f>SUM(D28*C98)</f>
        <v>49.266619999999996</v>
      </c>
    </row>
    <row r="99" spans="1:4" ht="15.75" thickBot="1" x14ac:dyDescent="0.3">
      <c r="A99" s="193" t="s">
        <v>61</v>
      </c>
      <c r="B99" s="194"/>
      <c r="C99" s="195">
        <v>0.14119999999999999</v>
      </c>
      <c r="D99" s="196">
        <v>183.07</v>
      </c>
    </row>
    <row r="100" spans="1:4" ht="15.75" thickBot="1" x14ac:dyDescent="0.3">
      <c r="A100" s="25"/>
      <c r="B100" s="26"/>
      <c r="C100" s="27"/>
      <c r="D100" s="28"/>
    </row>
    <row r="101" spans="1:4" ht="15.75" customHeight="1" thickBot="1" x14ac:dyDescent="0.3">
      <c r="A101" s="29" t="s">
        <v>91</v>
      </c>
      <c r="B101" s="30"/>
      <c r="C101" s="30"/>
      <c r="D101" s="31"/>
    </row>
    <row r="102" spans="1:4" ht="15.75" thickBot="1" x14ac:dyDescent="0.3">
      <c r="A102" s="5">
        <v>4</v>
      </c>
      <c r="B102" s="17" t="s">
        <v>92</v>
      </c>
      <c r="C102" s="18"/>
      <c r="D102" s="6" t="s">
        <v>23</v>
      </c>
    </row>
    <row r="103" spans="1:4" ht="15.75" thickBot="1" x14ac:dyDescent="0.3">
      <c r="A103" s="7" t="s">
        <v>57</v>
      </c>
      <c r="B103" s="6" t="s">
        <v>93</v>
      </c>
      <c r="C103" s="3"/>
      <c r="D103" s="22">
        <f>SUM(D61)</f>
        <v>477.1</v>
      </c>
    </row>
    <row r="104" spans="1:4" ht="15.75" thickBot="1" x14ac:dyDescent="0.3">
      <c r="A104" s="7" t="s">
        <v>63</v>
      </c>
      <c r="B104" s="6" t="s">
        <v>94</v>
      </c>
      <c r="C104" s="2"/>
      <c r="D104" s="22">
        <f>SUM(D70)</f>
        <v>197.06648000000001</v>
      </c>
    </row>
    <row r="105" spans="1:4" ht="15.75" thickBot="1" x14ac:dyDescent="0.3">
      <c r="A105" s="7" t="s">
        <v>70</v>
      </c>
      <c r="B105" s="6" t="s">
        <v>72</v>
      </c>
      <c r="C105" s="2"/>
      <c r="D105" s="22">
        <f>SUM(D76)</f>
        <v>11.538760999999999</v>
      </c>
    </row>
    <row r="106" spans="1:4" ht="15.75" thickBot="1" x14ac:dyDescent="0.3">
      <c r="A106" s="7" t="s">
        <v>75</v>
      </c>
      <c r="B106" s="6" t="s">
        <v>95</v>
      </c>
      <c r="C106" s="2"/>
      <c r="D106" s="22">
        <f>SUM(D87)</f>
        <v>89.457809999999995</v>
      </c>
    </row>
    <row r="107" spans="1:4" ht="15.75" thickBot="1" x14ac:dyDescent="0.3">
      <c r="A107" s="7" t="s">
        <v>83</v>
      </c>
      <c r="B107" s="6" t="s">
        <v>96</v>
      </c>
      <c r="C107" s="2"/>
      <c r="D107" s="9">
        <f>SUM(D99)</f>
        <v>183.07</v>
      </c>
    </row>
    <row r="108" spans="1:4" ht="15.75" thickBot="1" x14ac:dyDescent="0.3">
      <c r="A108" s="7" t="s">
        <v>97</v>
      </c>
      <c r="B108" s="6" t="s">
        <v>33</v>
      </c>
      <c r="C108" s="2"/>
      <c r="D108" s="9"/>
    </row>
    <row r="109" spans="1:4" ht="15.75" thickBot="1" x14ac:dyDescent="0.3">
      <c r="A109" s="203" t="s">
        <v>98</v>
      </c>
      <c r="B109" s="204"/>
      <c r="C109" s="31" t="s">
        <v>61</v>
      </c>
      <c r="D109" s="33">
        <v>958.24</v>
      </c>
    </row>
    <row r="110" spans="1:4" ht="15.75" thickBot="1" x14ac:dyDescent="0.3"/>
    <row r="111" spans="1:4" ht="15.75" customHeight="1" thickBot="1" x14ac:dyDescent="0.3">
      <c r="A111" s="229" t="s">
        <v>100</v>
      </c>
      <c r="B111" s="230"/>
      <c r="C111" s="231"/>
      <c r="D111" s="38">
        <f>SUM(D28+D39+D47+D109)</f>
        <v>3853.5475722165047</v>
      </c>
    </row>
    <row r="112" spans="1:4" ht="15.75" customHeight="1" thickBot="1" x14ac:dyDescent="0.3">
      <c r="A112" s="232" t="s">
        <v>101</v>
      </c>
      <c r="B112" s="233"/>
      <c r="C112" s="234"/>
      <c r="D112" s="39"/>
    </row>
    <row r="113" spans="1:4" ht="15.75" thickBot="1" x14ac:dyDescent="0.3">
      <c r="A113" s="5">
        <v>5</v>
      </c>
      <c r="B113" s="17" t="s">
        <v>102</v>
      </c>
      <c r="C113" s="18"/>
      <c r="D113" s="36" t="s">
        <v>23</v>
      </c>
    </row>
    <row r="114" spans="1:4" ht="15.75" thickBot="1" x14ac:dyDescent="0.3">
      <c r="A114" s="19" t="s">
        <v>1</v>
      </c>
      <c r="B114" s="6" t="s">
        <v>103</v>
      </c>
      <c r="C114" s="32">
        <v>0.01</v>
      </c>
      <c r="D114" s="9">
        <f>SUM(D111*C114)</f>
        <v>38.535475722165046</v>
      </c>
    </row>
    <row r="115" spans="1:4" ht="15.75" thickBot="1" x14ac:dyDescent="0.3">
      <c r="A115" s="19" t="s">
        <v>3</v>
      </c>
      <c r="B115" s="6" t="s">
        <v>104</v>
      </c>
      <c r="C115" s="32">
        <v>0.01</v>
      </c>
      <c r="D115" s="9">
        <f>SUM(D111+D114)*C115</f>
        <v>38.920830479386694</v>
      </c>
    </row>
    <row r="116" spans="1:4" ht="15.75" thickBot="1" x14ac:dyDescent="0.3">
      <c r="A116" s="238" t="s">
        <v>6</v>
      </c>
      <c r="B116" s="17" t="s">
        <v>105</v>
      </c>
      <c r="C116" s="11">
        <v>0.91349999999999998</v>
      </c>
      <c r="D116" s="9">
        <f>SUM(D111+D114+D115)</f>
        <v>3931.003878418056</v>
      </c>
    </row>
    <row r="117" spans="1:4" ht="15.75" thickBot="1" x14ac:dyDescent="0.3">
      <c r="A117" s="239"/>
      <c r="B117" s="17" t="s">
        <v>106</v>
      </c>
      <c r="C117" s="18"/>
      <c r="D117" s="9">
        <f>SUM(D116/C116)</f>
        <v>4303.2335833804664</v>
      </c>
    </row>
    <row r="118" spans="1:4" ht="15.75" thickBot="1" x14ac:dyDescent="0.3">
      <c r="A118" s="239"/>
      <c r="B118" s="17" t="s">
        <v>107</v>
      </c>
      <c r="C118" s="2"/>
      <c r="D118" s="35"/>
    </row>
    <row r="119" spans="1:4" ht="15.75" thickBot="1" x14ac:dyDescent="0.3">
      <c r="A119" s="239"/>
      <c r="B119" s="21" t="s">
        <v>108</v>
      </c>
      <c r="C119" s="20">
        <v>6.4999999999999997E-3</v>
      </c>
      <c r="D119" s="9">
        <f>SUM(D117*C119)</f>
        <v>27.971018291973031</v>
      </c>
    </row>
    <row r="120" spans="1:4" ht="15.75" thickBot="1" x14ac:dyDescent="0.3">
      <c r="A120" s="239"/>
      <c r="B120" s="21" t="s">
        <v>109</v>
      </c>
      <c r="C120" s="20">
        <v>0.03</v>
      </c>
      <c r="D120" s="9">
        <f>SUM(D117*C120)</f>
        <v>129.097007501414</v>
      </c>
    </row>
    <row r="121" spans="1:4" ht="15.75" thickBot="1" x14ac:dyDescent="0.3">
      <c r="A121" s="239"/>
      <c r="B121" s="17" t="s">
        <v>110</v>
      </c>
      <c r="C121" s="2"/>
      <c r="D121" s="35"/>
    </row>
    <row r="122" spans="1:4" ht="15.75" thickBot="1" x14ac:dyDescent="0.3">
      <c r="A122" s="239"/>
      <c r="B122" s="17" t="s">
        <v>111</v>
      </c>
      <c r="C122" s="2"/>
      <c r="D122" s="35"/>
    </row>
    <row r="123" spans="1:4" ht="15.75" thickBot="1" x14ac:dyDescent="0.3">
      <c r="A123" s="240"/>
      <c r="B123" s="21" t="s">
        <v>112</v>
      </c>
      <c r="C123" s="20">
        <v>0.05</v>
      </c>
      <c r="D123" s="9">
        <f>SUM(D117*C123)</f>
        <v>215.16167916902333</v>
      </c>
    </row>
    <row r="124" spans="1:4" ht="15.75" thickBot="1" x14ac:dyDescent="0.3">
      <c r="A124" s="40"/>
      <c r="B124" s="41" t="s">
        <v>113</v>
      </c>
      <c r="C124" s="42">
        <f>SUM(C119:C123)</f>
        <v>8.6499999999999994E-2</v>
      </c>
      <c r="D124" s="15">
        <f>SUM(D119:D123)</f>
        <v>372.22970496241032</v>
      </c>
    </row>
    <row r="125" spans="1:4" ht="15.75" customHeight="1" thickBot="1" x14ac:dyDescent="0.3">
      <c r="A125" s="229" t="s">
        <v>114</v>
      </c>
      <c r="B125" s="230"/>
      <c r="C125" s="231"/>
      <c r="D125" s="43">
        <f>SUM(D124+D114+D115)</f>
        <v>449.68601116396212</v>
      </c>
    </row>
    <row r="126" spans="1:4" ht="26.25" customHeight="1" thickBot="1" x14ac:dyDescent="0.3">
      <c r="A126" s="226" t="s">
        <v>115</v>
      </c>
      <c r="B126" s="227"/>
      <c r="C126" s="228"/>
      <c r="D126" s="37" t="s">
        <v>23</v>
      </c>
    </row>
    <row r="127" spans="1:4" ht="15.75" thickBot="1" x14ac:dyDescent="0.3">
      <c r="A127" s="19" t="s">
        <v>1</v>
      </c>
      <c r="B127" s="17" t="s">
        <v>116</v>
      </c>
      <c r="C127" s="18"/>
      <c r="D127" s="9">
        <f>SUM(D28)</f>
        <v>1296.49</v>
      </c>
    </row>
    <row r="128" spans="1:4" ht="15.75" thickBot="1" x14ac:dyDescent="0.3">
      <c r="A128" s="19" t="s">
        <v>3</v>
      </c>
      <c r="B128" s="17" t="s">
        <v>117</v>
      </c>
      <c r="C128" s="18"/>
      <c r="D128" s="9">
        <f>SUM(D39)</f>
        <v>431.61</v>
      </c>
    </row>
    <row r="129" spans="1:4" ht="15.75" customHeight="1" thickBot="1" x14ac:dyDescent="0.3">
      <c r="A129" s="19" t="s">
        <v>6</v>
      </c>
      <c r="B129" s="17" t="s">
        <v>118</v>
      </c>
      <c r="C129" s="18"/>
      <c r="D129" s="9">
        <f>SUM(D47)</f>
        <v>1167.2075722165052</v>
      </c>
    </row>
    <row r="130" spans="1:4" ht="15.75" thickBot="1" x14ac:dyDescent="0.3">
      <c r="A130" s="19" t="s">
        <v>9</v>
      </c>
      <c r="B130" s="17" t="s">
        <v>119</v>
      </c>
      <c r="C130" s="18"/>
      <c r="D130" s="9">
        <f>SUM(D109)</f>
        <v>958.24</v>
      </c>
    </row>
    <row r="131" spans="1:4" ht="15.75" customHeight="1" thickBot="1" x14ac:dyDescent="0.3">
      <c r="A131" s="235" t="s">
        <v>120</v>
      </c>
      <c r="B131" s="236"/>
      <c r="C131" s="237"/>
      <c r="D131" s="34">
        <f>SUM(D127:D130)</f>
        <v>3853.5475722165047</v>
      </c>
    </row>
    <row r="132" spans="1:4" ht="15.75" thickBot="1" x14ac:dyDescent="0.3">
      <c r="A132" s="19" t="s">
        <v>28</v>
      </c>
      <c r="B132" s="17" t="s">
        <v>121</v>
      </c>
      <c r="C132" s="18"/>
      <c r="D132" s="9">
        <f>SUM(D125)</f>
        <v>449.68601116396212</v>
      </c>
    </row>
    <row r="133" spans="1:4" ht="15.75" customHeight="1" thickBot="1" x14ac:dyDescent="0.3">
      <c r="A133" s="223" t="s">
        <v>122</v>
      </c>
      <c r="B133" s="224"/>
      <c r="C133" s="225"/>
      <c r="D133" s="44">
        <f>SUM(D131:D132)</f>
        <v>4303.2335833804664</v>
      </c>
    </row>
  </sheetData>
  <mergeCells count="38">
    <mergeCell ref="A1:D4"/>
    <mergeCell ref="A11:D11"/>
    <mergeCell ref="A13:D13"/>
    <mergeCell ref="A28:C28"/>
    <mergeCell ref="A30:C30"/>
    <mergeCell ref="A19:C19"/>
    <mergeCell ref="B20:C20"/>
    <mergeCell ref="C7:D7"/>
    <mergeCell ref="C8:D8"/>
    <mergeCell ref="C15:D15"/>
    <mergeCell ref="C16:D16"/>
    <mergeCell ref="C17:D17"/>
    <mergeCell ref="C6:D6"/>
    <mergeCell ref="A10:D10"/>
    <mergeCell ref="A12:D12"/>
    <mergeCell ref="A5:D5"/>
    <mergeCell ref="A133:C133"/>
    <mergeCell ref="A126:C126"/>
    <mergeCell ref="A125:C125"/>
    <mergeCell ref="A112:C112"/>
    <mergeCell ref="A111:C111"/>
    <mergeCell ref="A131:C131"/>
    <mergeCell ref="A116:A123"/>
    <mergeCell ref="C14:D14"/>
    <mergeCell ref="C9:D9"/>
    <mergeCell ref="A109:B109"/>
    <mergeCell ref="A51:C51"/>
    <mergeCell ref="A62:D62"/>
    <mergeCell ref="A72:C72"/>
    <mergeCell ref="A78:D78"/>
    <mergeCell ref="A89:C89"/>
    <mergeCell ref="A64:C64"/>
    <mergeCell ref="A39:C39"/>
    <mergeCell ref="A41:C41"/>
    <mergeCell ref="B42:C42"/>
    <mergeCell ref="A47:C47"/>
    <mergeCell ref="A50:D50"/>
    <mergeCell ref="B31:C31"/>
  </mergeCells>
  <pageMargins left="0.511811024" right="0.511811024" top="0.78740157499999996" bottom="0.78740157499999996" header="0.31496062000000002" footer="0.31496062000000002"/>
  <pageSetup paperSize="9" scale="98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3"/>
  <sheetViews>
    <sheetView topLeftCell="A28" zoomScaleNormal="100" workbookViewId="0">
      <selection activeCell="K89" sqref="K89"/>
    </sheetView>
  </sheetViews>
  <sheetFormatPr defaultRowHeight="15" x14ac:dyDescent="0.25"/>
  <cols>
    <col min="1" max="1" width="8.5703125" bestFit="1" customWidth="1"/>
    <col min="2" max="2" width="68" customWidth="1"/>
    <col min="3" max="3" width="18" customWidth="1"/>
    <col min="4" max="4" width="11.42578125" bestFit="1" customWidth="1"/>
  </cols>
  <sheetData>
    <row r="1" spans="1:4" x14ac:dyDescent="0.25">
      <c r="A1" s="241" t="s">
        <v>123</v>
      </c>
      <c r="B1" s="242"/>
      <c r="C1" s="242"/>
      <c r="D1" s="242"/>
    </row>
    <row r="2" spans="1:4" x14ac:dyDescent="0.25">
      <c r="A2" s="242"/>
      <c r="B2" s="242"/>
      <c r="C2" s="242"/>
      <c r="D2" s="242"/>
    </row>
    <row r="3" spans="1:4" x14ac:dyDescent="0.25">
      <c r="A3" s="242"/>
      <c r="B3" s="242"/>
      <c r="C3" s="242"/>
      <c r="D3" s="242"/>
    </row>
    <row r="4" spans="1:4" ht="15.75" thickBot="1" x14ac:dyDescent="0.3">
      <c r="A4" s="242"/>
      <c r="B4" s="242"/>
      <c r="C4" s="242"/>
      <c r="D4" s="242"/>
    </row>
    <row r="5" spans="1:4" ht="15.75" thickBot="1" x14ac:dyDescent="0.3">
      <c r="A5" s="223" t="s">
        <v>0</v>
      </c>
      <c r="B5" s="224"/>
      <c r="C5" s="224"/>
      <c r="D5" s="225"/>
    </row>
    <row r="6" spans="1:4" ht="15.75" thickBot="1" x14ac:dyDescent="0.3">
      <c r="A6" s="7" t="s">
        <v>1</v>
      </c>
      <c r="B6" s="45" t="s">
        <v>2</v>
      </c>
      <c r="C6" s="253">
        <v>43831</v>
      </c>
      <c r="D6" s="254"/>
    </row>
    <row r="7" spans="1:4" ht="15.75" thickBot="1" x14ac:dyDescent="0.3">
      <c r="A7" s="7" t="s">
        <v>3</v>
      </c>
      <c r="B7" s="45" t="s">
        <v>4</v>
      </c>
      <c r="C7" s="199" t="s">
        <v>5</v>
      </c>
      <c r="D7" s="200"/>
    </row>
    <row r="8" spans="1:4" ht="26.25" thickBot="1" x14ac:dyDescent="0.3">
      <c r="A8" s="7" t="s">
        <v>6</v>
      </c>
      <c r="B8" s="46" t="s">
        <v>7</v>
      </c>
      <c r="C8" s="199" t="s">
        <v>8</v>
      </c>
      <c r="D8" s="200"/>
    </row>
    <row r="9" spans="1:4" ht="15.75" thickBot="1" x14ac:dyDescent="0.3">
      <c r="A9" s="7" t="s">
        <v>9</v>
      </c>
      <c r="B9" s="45" t="s">
        <v>10</v>
      </c>
      <c r="C9" s="201">
        <v>12</v>
      </c>
      <c r="D9" s="202"/>
    </row>
    <row r="10" spans="1:4" ht="15.75" thickBot="1" x14ac:dyDescent="0.3">
      <c r="A10" s="255" t="s">
        <v>11</v>
      </c>
      <c r="B10" s="256"/>
      <c r="C10" s="256"/>
      <c r="D10" s="257"/>
    </row>
    <row r="11" spans="1:4" ht="15.75" thickBot="1" x14ac:dyDescent="0.3">
      <c r="A11" s="243" t="s">
        <v>12</v>
      </c>
      <c r="B11" s="244"/>
      <c r="C11" s="244"/>
      <c r="D11" s="245"/>
    </row>
    <row r="12" spans="1:4" ht="15.75" thickBot="1" x14ac:dyDescent="0.3">
      <c r="A12" s="258" t="s">
        <v>13</v>
      </c>
      <c r="B12" s="259"/>
      <c r="C12" s="259"/>
      <c r="D12" s="260"/>
    </row>
    <row r="13" spans="1:4" ht="15.75" thickBot="1" x14ac:dyDescent="0.3">
      <c r="A13" s="226" t="s">
        <v>14</v>
      </c>
      <c r="B13" s="227"/>
      <c r="C13" s="227"/>
      <c r="D13" s="228"/>
    </row>
    <row r="14" spans="1:4" ht="15.75" thickBot="1" x14ac:dyDescent="0.3">
      <c r="A14" s="47">
        <v>1</v>
      </c>
      <c r="B14" s="8" t="s">
        <v>15</v>
      </c>
      <c r="C14" s="199" t="s">
        <v>16</v>
      </c>
      <c r="D14" s="200"/>
    </row>
    <row r="15" spans="1:4" ht="15.75" thickBot="1" x14ac:dyDescent="0.3">
      <c r="A15" s="47">
        <v>2</v>
      </c>
      <c r="B15" s="8" t="s">
        <v>17</v>
      </c>
      <c r="C15" s="249">
        <v>1296.49</v>
      </c>
      <c r="D15" s="250"/>
    </row>
    <row r="16" spans="1:4" ht="15.75" thickBot="1" x14ac:dyDescent="0.3">
      <c r="A16" s="47">
        <v>3</v>
      </c>
      <c r="B16" s="8" t="s">
        <v>18</v>
      </c>
      <c r="C16" s="199" t="s">
        <v>124</v>
      </c>
      <c r="D16" s="200"/>
    </row>
    <row r="17" spans="1:4" ht="15.75" thickBot="1" x14ac:dyDescent="0.3">
      <c r="A17" s="47">
        <v>4</v>
      </c>
      <c r="B17" s="8" t="s">
        <v>20</v>
      </c>
      <c r="C17" s="251">
        <v>43466</v>
      </c>
      <c r="D17" s="252"/>
    </row>
    <row r="18" spans="1:4" ht="15.75" thickBot="1" x14ac:dyDescent="0.3"/>
    <row r="19" spans="1:4" ht="15.75" thickBot="1" x14ac:dyDescent="0.3">
      <c r="A19" s="212" t="s">
        <v>21</v>
      </c>
      <c r="B19" s="213"/>
      <c r="C19" s="214"/>
      <c r="D19" s="4"/>
    </row>
    <row r="20" spans="1:4" ht="15.75" thickBot="1" x14ac:dyDescent="0.3">
      <c r="A20" s="5">
        <v>1</v>
      </c>
      <c r="B20" s="218" t="s">
        <v>22</v>
      </c>
      <c r="C20" s="219"/>
      <c r="D20" s="6" t="s">
        <v>23</v>
      </c>
    </row>
    <row r="21" spans="1:4" ht="15.75" thickBot="1" x14ac:dyDescent="0.3">
      <c r="A21" s="7" t="s">
        <v>1</v>
      </c>
      <c r="B21" s="8" t="s">
        <v>24</v>
      </c>
      <c r="C21" s="16"/>
      <c r="D21" s="9">
        <v>1296.49</v>
      </c>
    </row>
    <row r="22" spans="1:4" ht="15.75" thickBot="1" x14ac:dyDescent="0.3">
      <c r="A22" s="7" t="s">
        <v>3</v>
      </c>
      <c r="B22" s="8" t="s">
        <v>25</v>
      </c>
      <c r="C22" s="18"/>
      <c r="D22" s="9"/>
    </row>
    <row r="23" spans="1:4" ht="15.75" thickBot="1" x14ac:dyDescent="0.3">
      <c r="A23" s="7" t="s">
        <v>6</v>
      </c>
      <c r="B23" s="8" t="s">
        <v>26</v>
      </c>
      <c r="C23" s="18"/>
      <c r="D23" s="9"/>
    </row>
    <row r="24" spans="1:4" ht="15.75" thickBot="1" x14ac:dyDescent="0.3">
      <c r="A24" s="7" t="s">
        <v>9</v>
      </c>
      <c r="B24" s="8" t="s">
        <v>27</v>
      </c>
      <c r="C24" s="18"/>
      <c r="D24" s="9">
        <v>151.19999999999999</v>
      </c>
    </row>
    <row r="25" spans="1:4" ht="15.75" thickBot="1" x14ac:dyDescent="0.3">
      <c r="A25" s="7" t="s">
        <v>28</v>
      </c>
      <c r="B25" s="8" t="s">
        <v>29</v>
      </c>
      <c r="C25" s="18"/>
      <c r="D25" s="9">
        <v>12.96</v>
      </c>
    </row>
    <row r="26" spans="1:4" ht="15.75" thickBot="1" x14ac:dyDescent="0.3">
      <c r="A26" s="7" t="s">
        <v>30</v>
      </c>
      <c r="B26" s="8" t="s">
        <v>31</v>
      </c>
      <c r="C26" s="16"/>
      <c r="D26" s="9"/>
    </row>
    <row r="27" spans="1:4" ht="15.75" thickBot="1" x14ac:dyDescent="0.3">
      <c r="A27" s="7" t="s">
        <v>32</v>
      </c>
      <c r="B27" s="8" t="s">
        <v>33</v>
      </c>
      <c r="C27" s="18"/>
      <c r="D27" s="9"/>
    </row>
    <row r="28" spans="1:4" ht="15.75" thickBot="1" x14ac:dyDescent="0.3">
      <c r="A28" s="246" t="s">
        <v>34</v>
      </c>
      <c r="B28" s="247"/>
      <c r="C28" s="248"/>
      <c r="D28" s="10">
        <f>SUM(D21:D27)</f>
        <v>1460.65</v>
      </c>
    </row>
    <row r="29" spans="1:4" ht="15.75" thickBot="1" x14ac:dyDescent="0.3">
      <c r="A29" s="1"/>
      <c r="B29" s="1"/>
      <c r="C29" s="1"/>
      <c r="D29" s="1"/>
    </row>
    <row r="30" spans="1:4" ht="15.75" thickBot="1" x14ac:dyDescent="0.3">
      <c r="A30" s="212" t="s">
        <v>35</v>
      </c>
      <c r="B30" s="213"/>
      <c r="C30" s="214"/>
      <c r="D30" s="4"/>
    </row>
    <row r="31" spans="1:4" ht="15.75" thickBot="1" x14ac:dyDescent="0.3">
      <c r="A31" s="5">
        <v>2</v>
      </c>
      <c r="B31" s="218" t="s">
        <v>36</v>
      </c>
      <c r="C31" s="219"/>
      <c r="D31" s="6" t="s">
        <v>23</v>
      </c>
    </row>
    <row r="32" spans="1:4" ht="15.75" thickBot="1" x14ac:dyDescent="0.3">
      <c r="A32" s="7" t="s">
        <v>1</v>
      </c>
      <c r="B32" s="8" t="s">
        <v>37</v>
      </c>
      <c r="C32" s="2"/>
      <c r="D32" s="9">
        <v>43.81</v>
      </c>
    </row>
    <row r="33" spans="1:4" ht="15.75" thickBot="1" x14ac:dyDescent="0.3">
      <c r="A33" s="7" t="s">
        <v>38</v>
      </c>
      <c r="B33" s="8" t="s">
        <v>39</v>
      </c>
      <c r="C33" s="6" t="s">
        <v>40</v>
      </c>
      <c r="D33" s="9">
        <v>376.24</v>
      </c>
    </row>
    <row r="34" spans="1:4" ht="15.75" thickBot="1" x14ac:dyDescent="0.3">
      <c r="A34" s="7" t="s">
        <v>41</v>
      </c>
      <c r="B34" s="8" t="s">
        <v>42</v>
      </c>
      <c r="C34" s="2"/>
      <c r="D34" s="9"/>
    </row>
    <row r="35" spans="1:4" ht="15.75" thickBot="1" x14ac:dyDescent="0.3">
      <c r="A35" s="7" t="s">
        <v>6</v>
      </c>
      <c r="B35" s="8" t="s">
        <v>43</v>
      </c>
      <c r="C35" s="2"/>
      <c r="D35" s="9"/>
    </row>
    <row r="36" spans="1:4" ht="39" thickBot="1" x14ac:dyDescent="0.3">
      <c r="A36" s="12" t="s">
        <v>9</v>
      </c>
      <c r="B36" s="13" t="s">
        <v>44</v>
      </c>
      <c r="C36" s="6" t="s">
        <v>45</v>
      </c>
      <c r="D36" s="14">
        <v>2.15</v>
      </c>
    </row>
    <row r="37" spans="1:4" ht="15.75" thickBot="1" x14ac:dyDescent="0.3">
      <c r="A37" s="7" t="s">
        <v>28</v>
      </c>
      <c r="B37" s="8" t="s">
        <v>46</v>
      </c>
      <c r="C37" s="2"/>
      <c r="D37" s="9">
        <v>9.41</v>
      </c>
    </row>
    <row r="38" spans="1:4" ht="15.75" thickBot="1" x14ac:dyDescent="0.3">
      <c r="A38" s="7" t="s">
        <v>30</v>
      </c>
      <c r="B38" s="8" t="s">
        <v>47</v>
      </c>
      <c r="C38" s="2"/>
      <c r="D38" s="9"/>
    </row>
    <row r="39" spans="1:4" ht="15.75" thickBot="1" x14ac:dyDescent="0.3">
      <c r="A39" s="212" t="s">
        <v>48</v>
      </c>
      <c r="B39" s="213"/>
      <c r="C39" s="214"/>
      <c r="D39" s="10">
        <f>SUM(D32:D38)</f>
        <v>431.61</v>
      </c>
    </row>
    <row r="40" spans="1:4" ht="15.75" thickBot="1" x14ac:dyDescent="0.3"/>
    <row r="41" spans="1:4" ht="15.75" thickBot="1" x14ac:dyDescent="0.3">
      <c r="A41" s="215" t="s">
        <v>49</v>
      </c>
      <c r="B41" s="216"/>
      <c r="C41" s="217"/>
      <c r="D41" s="23"/>
    </row>
    <row r="42" spans="1:4" ht="15.75" thickBot="1" x14ac:dyDescent="0.3">
      <c r="A42" s="5">
        <v>3</v>
      </c>
      <c r="B42" s="218" t="s">
        <v>50</v>
      </c>
      <c r="C42" s="219"/>
      <c r="D42" s="6" t="s">
        <v>23</v>
      </c>
    </row>
    <row r="43" spans="1:4" ht="15.75" thickBot="1" x14ac:dyDescent="0.3">
      <c r="A43" s="7" t="s">
        <v>1</v>
      </c>
      <c r="B43" s="8" t="s">
        <v>51</v>
      </c>
      <c r="C43" s="2"/>
      <c r="D43" s="9">
        <f>SUM(Plan6!E10)</f>
        <v>60.12</v>
      </c>
    </row>
    <row r="44" spans="1:4" ht="15.75" thickBot="1" x14ac:dyDescent="0.3">
      <c r="A44" s="7" t="s">
        <v>3</v>
      </c>
      <c r="B44" s="8" t="s">
        <v>52</v>
      </c>
      <c r="C44" s="2"/>
      <c r="D44" s="9">
        <f>SUM(Plan6!H30+Plan6!F46)</f>
        <v>346.0773684210526</v>
      </c>
    </row>
    <row r="45" spans="1:4" ht="15.75" thickBot="1" x14ac:dyDescent="0.3">
      <c r="A45" s="7" t="s">
        <v>6</v>
      </c>
      <c r="B45" s="8" t="s">
        <v>53</v>
      </c>
      <c r="C45" s="2"/>
      <c r="D45" s="9">
        <f>SUM(Plan6!I55)</f>
        <v>24.997894736842103</v>
      </c>
    </row>
    <row r="46" spans="1:4" ht="15.75" thickBot="1" x14ac:dyDescent="0.3">
      <c r="A46" s="7" t="s">
        <v>9</v>
      </c>
      <c r="B46" s="8" t="s">
        <v>47</v>
      </c>
      <c r="C46" s="2"/>
      <c r="D46" s="9">
        <f>SUM(Plan6!G63)</f>
        <v>736.01230905861053</v>
      </c>
    </row>
    <row r="47" spans="1:4" ht="15.75" thickBot="1" x14ac:dyDescent="0.3">
      <c r="A47" s="220" t="s">
        <v>54</v>
      </c>
      <c r="B47" s="221"/>
      <c r="C47" s="222"/>
      <c r="D47" s="24">
        <f>SUM(D43:D46)</f>
        <v>1167.2075722165052</v>
      </c>
    </row>
    <row r="50" spans="1:4" ht="15" customHeight="1" x14ac:dyDescent="0.25">
      <c r="A50" s="208" t="s">
        <v>55</v>
      </c>
      <c r="B50" s="206"/>
      <c r="C50" s="206"/>
      <c r="D50" s="207"/>
    </row>
    <row r="51" spans="1:4" ht="15" customHeight="1" x14ac:dyDescent="0.25">
      <c r="A51" s="205" t="s">
        <v>56</v>
      </c>
      <c r="B51" s="206"/>
      <c r="C51" s="207"/>
      <c r="D51" s="153"/>
    </row>
    <row r="52" spans="1:4" x14ac:dyDescent="0.25">
      <c r="A52" s="154" t="s">
        <v>57</v>
      </c>
      <c r="B52" s="155" t="s">
        <v>58</v>
      </c>
      <c r="C52" s="155"/>
      <c r="D52" s="155" t="s">
        <v>23</v>
      </c>
    </row>
    <row r="53" spans="1:4" x14ac:dyDescent="0.25">
      <c r="A53" s="156" t="s">
        <v>1</v>
      </c>
      <c r="B53" s="157" t="s">
        <v>242</v>
      </c>
      <c r="C53" s="158">
        <v>0.2</v>
      </c>
      <c r="D53" s="159">
        <f>SUM(D28*C53)</f>
        <v>292.13000000000005</v>
      </c>
    </row>
    <row r="54" spans="1:4" x14ac:dyDescent="0.25">
      <c r="A54" s="156" t="s">
        <v>3</v>
      </c>
      <c r="B54" s="157" t="s">
        <v>243</v>
      </c>
      <c r="C54" s="158">
        <v>1.4999999999999999E-2</v>
      </c>
      <c r="D54" s="159">
        <f>SUM(D28*C54)</f>
        <v>21.909749999999999</v>
      </c>
    </row>
    <row r="55" spans="1:4" x14ac:dyDescent="0.25">
      <c r="A55" s="156" t="s">
        <v>6</v>
      </c>
      <c r="B55" s="157" t="s">
        <v>244</v>
      </c>
      <c r="C55" s="158">
        <v>0.01</v>
      </c>
      <c r="D55" s="159">
        <f>SUM(D28*C55)</f>
        <v>14.6065</v>
      </c>
    </row>
    <row r="56" spans="1:4" ht="25.5" x14ac:dyDescent="0.25">
      <c r="A56" s="156" t="s">
        <v>9</v>
      </c>
      <c r="B56" s="157" t="s">
        <v>245</v>
      </c>
      <c r="C56" s="158">
        <v>2E-3</v>
      </c>
      <c r="D56" s="159">
        <f>SUM(D28*C56)</f>
        <v>2.9213000000000005</v>
      </c>
    </row>
    <row r="57" spans="1:4" x14ac:dyDescent="0.25">
      <c r="A57" s="156" t="s">
        <v>28</v>
      </c>
      <c r="B57" s="157" t="s">
        <v>246</v>
      </c>
      <c r="C57" s="158">
        <v>2.5000000000000001E-2</v>
      </c>
      <c r="D57" s="159">
        <f>SUM(D28*C57)</f>
        <v>36.516250000000007</v>
      </c>
    </row>
    <row r="58" spans="1:4" x14ac:dyDescent="0.25">
      <c r="A58" s="156" t="s">
        <v>30</v>
      </c>
      <c r="B58" s="155" t="s">
        <v>59</v>
      </c>
      <c r="C58" s="158">
        <v>0.08</v>
      </c>
      <c r="D58" s="159">
        <f>SUM(D28*C58)</f>
        <v>116.852</v>
      </c>
    </row>
    <row r="59" spans="1:4" x14ac:dyDescent="0.25">
      <c r="A59" s="156" t="s">
        <v>32</v>
      </c>
      <c r="B59" s="157" t="s">
        <v>247</v>
      </c>
      <c r="C59" s="158">
        <v>0.03</v>
      </c>
      <c r="D59" s="159">
        <f>SUM(D28*C59)</f>
        <v>43.819499999999998</v>
      </c>
    </row>
    <row r="60" spans="1:4" ht="25.5" x14ac:dyDescent="0.25">
      <c r="A60" s="156" t="s">
        <v>60</v>
      </c>
      <c r="B60" s="160" t="s">
        <v>248</v>
      </c>
      <c r="C60" s="158">
        <v>6.0000000000000001E-3</v>
      </c>
      <c r="D60" s="159">
        <f>SUM(D28*C60)</f>
        <v>8.7639000000000014</v>
      </c>
    </row>
    <row r="61" spans="1:4" x14ac:dyDescent="0.25">
      <c r="A61" s="161" t="s">
        <v>61</v>
      </c>
      <c r="B61" s="161"/>
      <c r="C61" s="162">
        <f t="shared" ref="C61:D61" si="0">SUM(C53:C60)</f>
        <v>0.3680000000000001</v>
      </c>
      <c r="D61" s="163">
        <f t="shared" si="0"/>
        <v>537.51919999999996</v>
      </c>
    </row>
    <row r="62" spans="1:4" ht="15" customHeight="1" x14ac:dyDescent="0.25">
      <c r="A62" s="208" t="s">
        <v>99</v>
      </c>
      <c r="B62" s="206"/>
      <c r="C62" s="206"/>
      <c r="D62" s="207"/>
    </row>
    <row r="63" spans="1:4" x14ac:dyDescent="0.25">
      <c r="A63" s="164"/>
      <c r="B63" s="165"/>
      <c r="C63" s="166"/>
      <c r="D63" s="167"/>
    </row>
    <row r="64" spans="1:4" ht="15" customHeight="1" x14ac:dyDescent="0.25">
      <c r="A64" s="205" t="s">
        <v>62</v>
      </c>
      <c r="B64" s="206"/>
      <c r="C64" s="207"/>
      <c r="D64" s="153"/>
    </row>
    <row r="65" spans="1:4" x14ac:dyDescent="0.25">
      <c r="A65" s="154" t="s">
        <v>63</v>
      </c>
      <c r="B65" s="155" t="s">
        <v>64</v>
      </c>
      <c r="C65" s="155"/>
      <c r="D65" s="155" t="s">
        <v>23</v>
      </c>
    </row>
    <row r="66" spans="1:4" x14ac:dyDescent="0.25">
      <c r="A66" s="156" t="s">
        <v>1</v>
      </c>
      <c r="B66" s="155" t="s">
        <v>65</v>
      </c>
      <c r="C66" s="168">
        <v>8.3299999999999999E-2</v>
      </c>
      <c r="D66" s="159">
        <f>SUM(D28*C66)</f>
        <v>121.672145</v>
      </c>
    </row>
    <row r="67" spans="1:4" x14ac:dyDescent="0.25">
      <c r="A67" s="156" t="s">
        <v>3</v>
      </c>
      <c r="B67" s="155" t="s">
        <v>66</v>
      </c>
      <c r="C67" s="168">
        <v>2.7799999999999998E-2</v>
      </c>
      <c r="D67" s="159">
        <f>SUM(D28*C67)</f>
        <v>40.606070000000003</v>
      </c>
    </row>
    <row r="68" spans="1:4" x14ac:dyDescent="0.25">
      <c r="A68" s="161" t="s">
        <v>67</v>
      </c>
      <c r="B68" s="161"/>
      <c r="C68" s="162">
        <v>0.1111</v>
      </c>
      <c r="D68" s="163">
        <f>SUM(D66:D67)</f>
        <v>162.27821499999999</v>
      </c>
    </row>
    <row r="69" spans="1:4" x14ac:dyDescent="0.25">
      <c r="A69" s="156" t="s">
        <v>6</v>
      </c>
      <c r="B69" s="169" t="s">
        <v>68</v>
      </c>
      <c r="C69" s="168">
        <v>4.0899999999999999E-2</v>
      </c>
      <c r="D69" s="159">
        <f>SUM(D28*C69)</f>
        <v>59.740585000000003</v>
      </c>
    </row>
    <row r="70" spans="1:4" x14ac:dyDescent="0.25">
      <c r="A70" s="161" t="s">
        <v>61</v>
      </c>
      <c r="B70" s="161"/>
      <c r="C70" s="170">
        <v>0.152</v>
      </c>
      <c r="D70" s="163">
        <f>SUM(D68:D69)</f>
        <v>222.0188</v>
      </c>
    </row>
    <row r="71" spans="1:4" x14ac:dyDescent="0.25">
      <c r="A71" s="171"/>
      <c r="B71" s="172"/>
      <c r="C71" s="173"/>
      <c r="D71" s="174"/>
    </row>
    <row r="72" spans="1:4" ht="15" customHeight="1" x14ac:dyDescent="0.25">
      <c r="A72" s="205" t="s">
        <v>69</v>
      </c>
      <c r="B72" s="206"/>
      <c r="C72" s="207"/>
      <c r="D72" s="153"/>
    </row>
    <row r="73" spans="1:4" x14ac:dyDescent="0.25">
      <c r="A73" s="154" t="s">
        <v>70</v>
      </c>
      <c r="B73" s="155" t="s">
        <v>71</v>
      </c>
      <c r="C73" s="155"/>
      <c r="D73" s="155" t="s">
        <v>23</v>
      </c>
    </row>
    <row r="74" spans="1:4" x14ac:dyDescent="0.25">
      <c r="A74" s="156" t="s">
        <v>1</v>
      </c>
      <c r="B74" s="155" t="s">
        <v>72</v>
      </c>
      <c r="C74" s="158">
        <v>6.4999999999999997E-3</v>
      </c>
      <c r="D74" s="159">
        <f>SUM(D28*C74)</f>
        <v>9.4942250000000001</v>
      </c>
    </row>
    <row r="75" spans="1:4" x14ac:dyDescent="0.25">
      <c r="A75" s="156" t="s">
        <v>3</v>
      </c>
      <c r="B75" s="169" t="s">
        <v>73</v>
      </c>
      <c r="C75" s="168">
        <v>2.3999999999999998E-3</v>
      </c>
      <c r="D75" s="159">
        <f>SUM(D28*C75)</f>
        <v>3.50556</v>
      </c>
    </row>
    <row r="76" spans="1:4" x14ac:dyDescent="0.25">
      <c r="A76" s="161" t="s">
        <v>61</v>
      </c>
      <c r="B76" s="161"/>
      <c r="C76" s="162">
        <v>8.8999999999999999E-3</v>
      </c>
      <c r="D76" s="163">
        <f>SUM(D74:D75)</f>
        <v>12.999784999999999</v>
      </c>
    </row>
    <row r="77" spans="1:4" x14ac:dyDescent="0.25">
      <c r="A77" s="171"/>
      <c r="B77" s="172"/>
      <c r="C77" s="175"/>
      <c r="D77" s="176"/>
    </row>
    <row r="78" spans="1:4" ht="15" customHeight="1" x14ac:dyDescent="0.25">
      <c r="A78" s="205" t="s">
        <v>74</v>
      </c>
      <c r="B78" s="206"/>
      <c r="C78" s="206"/>
      <c r="D78" s="207"/>
    </row>
    <row r="79" spans="1:4" x14ac:dyDescent="0.25">
      <c r="A79" s="154" t="s">
        <v>75</v>
      </c>
      <c r="B79" s="155" t="s">
        <v>76</v>
      </c>
      <c r="C79" s="155"/>
      <c r="D79" s="155" t="s">
        <v>23</v>
      </c>
    </row>
    <row r="80" spans="1:4" x14ac:dyDescent="0.25">
      <c r="A80" s="156" t="s">
        <v>1</v>
      </c>
      <c r="B80" s="169" t="s">
        <v>77</v>
      </c>
      <c r="C80" s="168">
        <v>4.1999999999999997E-3</v>
      </c>
      <c r="D80" s="159">
        <f>SUM(D28*C80)</f>
        <v>6.1347300000000002</v>
      </c>
    </row>
    <row r="81" spans="1:4" x14ac:dyDescent="0.25">
      <c r="A81" s="156" t="s">
        <v>3</v>
      </c>
      <c r="B81" s="169" t="s">
        <v>78</v>
      </c>
      <c r="C81" s="168">
        <v>2.9999999999999997E-4</v>
      </c>
      <c r="D81" s="159">
        <f>SUM(D28*C81)</f>
        <v>0.438195</v>
      </c>
    </row>
    <row r="82" spans="1:4" x14ac:dyDescent="0.25">
      <c r="A82" s="156" t="s">
        <v>6</v>
      </c>
      <c r="B82" s="169" t="s">
        <v>79</v>
      </c>
      <c r="C82" s="168">
        <v>3.5999999999999997E-2</v>
      </c>
      <c r="D82" s="159">
        <f>SUM(D28*C82)</f>
        <v>52.583399999999997</v>
      </c>
    </row>
    <row r="83" spans="1:4" x14ac:dyDescent="0.25">
      <c r="A83" s="156" t="s">
        <v>9</v>
      </c>
      <c r="B83" s="155" t="s">
        <v>80</v>
      </c>
      <c r="C83" s="168">
        <v>1.9400000000000001E-2</v>
      </c>
      <c r="D83" s="159">
        <f>SUM(D28*C83)</f>
        <v>28.336610000000004</v>
      </c>
    </row>
    <row r="84" spans="1:4" x14ac:dyDescent="0.25">
      <c r="A84" s="156" t="s">
        <v>28</v>
      </c>
      <c r="B84" s="177" t="s">
        <v>125</v>
      </c>
      <c r="C84" s="168">
        <v>7.1000000000000004E-3</v>
      </c>
      <c r="D84" s="159">
        <f>SUM(D28*C84)</f>
        <v>10.370615000000001</v>
      </c>
    </row>
    <row r="85" spans="1:4" ht="25.5" x14ac:dyDescent="0.25">
      <c r="A85" s="156" t="s">
        <v>30</v>
      </c>
      <c r="B85" s="177" t="s">
        <v>126</v>
      </c>
      <c r="C85" s="168">
        <v>2E-3</v>
      </c>
      <c r="D85" s="159">
        <f>SUM(D28*C85)</f>
        <v>2.9213000000000005</v>
      </c>
    </row>
    <row r="86" spans="1:4" ht="25.5" x14ac:dyDescent="0.25">
      <c r="A86" s="178" t="s">
        <v>32</v>
      </c>
      <c r="B86" s="155" t="s">
        <v>81</v>
      </c>
      <c r="C86" s="179">
        <v>0</v>
      </c>
      <c r="D86" s="159">
        <f t="shared" ref="D86" si="1">SUM(D33*C86)</f>
        <v>0</v>
      </c>
    </row>
    <row r="87" spans="1:4" x14ac:dyDescent="0.25">
      <c r="A87" s="161" t="s">
        <v>61</v>
      </c>
      <c r="B87" s="161"/>
      <c r="C87" s="162">
        <v>6.9000000000000006E-2</v>
      </c>
      <c r="D87" s="163">
        <f>SUM(D80:D86)</f>
        <v>100.78485000000001</v>
      </c>
    </row>
    <row r="88" spans="1:4" ht="15.75" thickBot="1" x14ac:dyDescent="0.3">
      <c r="A88" s="180"/>
      <c r="B88" s="181"/>
      <c r="C88" s="182"/>
      <c r="D88" s="183"/>
    </row>
    <row r="89" spans="1:4" ht="15.75" customHeight="1" thickBot="1" x14ac:dyDescent="0.3">
      <c r="A89" s="209" t="s">
        <v>82</v>
      </c>
      <c r="B89" s="210"/>
      <c r="C89" s="211"/>
      <c r="D89" s="184"/>
    </row>
    <row r="90" spans="1:4" ht="15.75" thickBot="1" x14ac:dyDescent="0.3">
      <c r="A90" s="185" t="s">
        <v>83</v>
      </c>
      <c r="B90" s="186" t="s">
        <v>84</v>
      </c>
      <c r="C90" s="187"/>
      <c r="D90" s="188" t="s">
        <v>23</v>
      </c>
    </row>
    <row r="91" spans="1:4" ht="15.75" thickBot="1" x14ac:dyDescent="0.3">
      <c r="A91" s="189" t="s">
        <v>1</v>
      </c>
      <c r="B91" s="188" t="s">
        <v>85</v>
      </c>
      <c r="C91" s="190">
        <v>8.3299999999999999E-2</v>
      </c>
      <c r="D91" s="191">
        <f>SUM(D28*C91)</f>
        <v>121.672145</v>
      </c>
    </row>
    <row r="92" spans="1:4" ht="15.75" thickBot="1" x14ac:dyDescent="0.3">
      <c r="A92" s="189" t="s">
        <v>3</v>
      </c>
      <c r="B92" s="188" t="s">
        <v>86</v>
      </c>
      <c r="C92" s="190">
        <v>1.66E-2</v>
      </c>
      <c r="D92" s="191">
        <f>SUM(D28*C92)</f>
        <v>24.246790000000001</v>
      </c>
    </row>
    <row r="93" spans="1:4" ht="15.75" thickBot="1" x14ac:dyDescent="0.3">
      <c r="A93" s="189" t="s">
        <v>6</v>
      </c>
      <c r="B93" s="188" t="s">
        <v>87</v>
      </c>
      <c r="C93" s="190">
        <v>2.0000000000000001E-4</v>
      </c>
      <c r="D93" s="191">
        <f>SUM(D28*C93)</f>
        <v>0.29213000000000006</v>
      </c>
    </row>
    <row r="94" spans="1:4" ht="15.75" thickBot="1" x14ac:dyDescent="0.3">
      <c r="A94" s="189" t="s">
        <v>9</v>
      </c>
      <c r="B94" s="188" t="s">
        <v>88</v>
      </c>
      <c r="C94" s="190">
        <v>2.8E-3</v>
      </c>
      <c r="D94" s="191">
        <f>SUM(D28*C94)</f>
        <v>4.0898200000000005</v>
      </c>
    </row>
    <row r="95" spans="1:4" ht="15.75" thickBot="1" x14ac:dyDescent="0.3">
      <c r="A95" s="189" t="s">
        <v>28</v>
      </c>
      <c r="B95" s="188" t="s">
        <v>89</v>
      </c>
      <c r="C95" s="190">
        <v>2.9999999999999997E-4</v>
      </c>
      <c r="D95" s="191">
        <f>SUM(D28*C95)</f>
        <v>0.438195</v>
      </c>
    </row>
    <row r="96" spans="1:4" ht="15.75" thickBot="1" x14ac:dyDescent="0.3">
      <c r="A96" s="189" t="s">
        <v>30</v>
      </c>
      <c r="B96" s="192" t="s">
        <v>33</v>
      </c>
      <c r="C96" s="190">
        <v>0</v>
      </c>
      <c r="D96" s="191"/>
    </row>
    <row r="97" spans="1:4" ht="15.75" thickBot="1" x14ac:dyDescent="0.3">
      <c r="A97" s="193" t="s">
        <v>67</v>
      </c>
      <c r="B97" s="194"/>
      <c r="C97" s="195">
        <v>0.1032</v>
      </c>
      <c r="D97" s="196">
        <f>SUM(D91:D96)</f>
        <v>150.73908</v>
      </c>
    </row>
    <row r="98" spans="1:4" ht="26.25" thickBot="1" x14ac:dyDescent="0.3">
      <c r="A98" s="189" t="s">
        <v>32</v>
      </c>
      <c r="B98" s="197" t="s">
        <v>90</v>
      </c>
      <c r="C98" s="190">
        <v>3.7999999999999999E-2</v>
      </c>
      <c r="D98" s="191">
        <f>SUM(D28*C98)</f>
        <v>55.5047</v>
      </c>
    </row>
    <row r="99" spans="1:4" ht="15.75" thickBot="1" x14ac:dyDescent="0.3">
      <c r="A99" s="193" t="s">
        <v>61</v>
      </c>
      <c r="B99" s="194"/>
      <c r="C99" s="195">
        <v>0.14119999999999999</v>
      </c>
      <c r="D99" s="196">
        <f>SUM(D97:D98)</f>
        <v>206.24378000000002</v>
      </c>
    </row>
    <row r="100" spans="1:4" ht="15.75" thickBot="1" x14ac:dyDescent="0.3">
      <c r="A100" s="25"/>
      <c r="B100" s="26"/>
      <c r="C100" s="27"/>
      <c r="D100" s="28"/>
    </row>
    <row r="101" spans="1:4" ht="15.75" thickBot="1" x14ac:dyDescent="0.3">
      <c r="A101" s="232" t="s">
        <v>91</v>
      </c>
      <c r="B101" s="233"/>
      <c r="C101" s="233"/>
      <c r="D101" s="31"/>
    </row>
    <row r="102" spans="1:4" ht="15.75" thickBot="1" x14ac:dyDescent="0.3">
      <c r="A102" s="5">
        <v>4</v>
      </c>
      <c r="B102" s="17" t="s">
        <v>92</v>
      </c>
      <c r="C102" s="18"/>
      <c r="D102" s="6" t="s">
        <v>23</v>
      </c>
    </row>
    <row r="103" spans="1:4" ht="15.75" thickBot="1" x14ac:dyDescent="0.3">
      <c r="A103" s="7" t="s">
        <v>57</v>
      </c>
      <c r="B103" s="6" t="s">
        <v>93</v>
      </c>
      <c r="C103" s="3"/>
      <c r="D103" s="22">
        <f>SUM(D61)</f>
        <v>537.51919999999996</v>
      </c>
    </row>
    <row r="104" spans="1:4" ht="15.75" thickBot="1" x14ac:dyDescent="0.3">
      <c r="A104" s="7" t="s">
        <v>63</v>
      </c>
      <c r="B104" s="6" t="s">
        <v>94</v>
      </c>
      <c r="C104" s="2"/>
      <c r="D104" s="22">
        <f>SUM(D70)</f>
        <v>222.0188</v>
      </c>
    </row>
    <row r="105" spans="1:4" ht="15.75" thickBot="1" x14ac:dyDescent="0.3">
      <c r="A105" s="7" t="s">
        <v>70</v>
      </c>
      <c r="B105" s="6" t="s">
        <v>72</v>
      </c>
      <c r="C105" s="2"/>
      <c r="D105" s="22">
        <f>SUM(D76)</f>
        <v>12.999784999999999</v>
      </c>
    </row>
    <row r="106" spans="1:4" ht="15.75" thickBot="1" x14ac:dyDescent="0.3">
      <c r="A106" s="7" t="s">
        <v>75</v>
      </c>
      <c r="B106" s="6" t="s">
        <v>95</v>
      </c>
      <c r="C106" s="2"/>
      <c r="D106" s="22">
        <f>SUM(D87)</f>
        <v>100.78485000000001</v>
      </c>
    </row>
    <row r="107" spans="1:4" ht="15.75" thickBot="1" x14ac:dyDescent="0.3">
      <c r="A107" s="7" t="s">
        <v>83</v>
      </c>
      <c r="B107" s="6" t="s">
        <v>96</v>
      </c>
      <c r="C107" s="2"/>
      <c r="D107" s="9">
        <f>SUM(D99)</f>
        <v>206.24378000000002</v>
      </c>
    </row>
    <row r="108" spans="1:4" ht="15.75" thickBot="1" x14ac:dyDescent="0.3">
      <c r="A108" s="7" t="s">
        <v>97</v>
      </c>
      <c r="B108" s="6" t="s">
        <v>33</v>
      </c>
      <c r="C108" s="2"/>
      <c r="D108" s="9"/>
    </row>
    <row r="109" spans="1:4" ht="15.75" thickBot="1" x14ac:dyDescent="0.3">
      <c r="A109" s="203" t="s">
        <v>98</v>
      </c>
      <c r="B109" s="204"/>
      <c r="C109" s="31" t="s">
        <v>61</v>
      </c>
      <c r="D109" s="33">
        <f>SUM(D103:D108)</f>
        <v>1079.566415</v>
      </c>
    </row>
    <row r="110" spans="1:4" ht="15.75" thickBot="1" x14ac:dyDescent="0.3"/>
    <row r="111" spans="1:4" ht="15.75" thickBot="1" x14ac:dyDescent="0.3">
      <c r="A111" s="229" t="s">
        <v>100</v>
      </c>
      <c r="B111" s="230"/>
      <c r="C111" s="231"/>
      <c r="D111" s="38">
        <f>SUM(D28+D39+D47+D109)</f>
        <v>4139.0339872165059</v>
      </c>
    </row>
    <row r="112" spans="1:4" ht="15.75" thickBot="1" x14ac:dyDescent="0.3">
      <c r="A112" s="232" t="s">
        <v>101</v>
      </c>
      <c r="B112" s="233"/>
      <c r="C112" s="234"/>
      <c r="D112" s="39"/>
    </row>
    <row r="113" spans="1:4" ht="15.75" thickBot="1" x14ac:dyDescent="0.3">
      <c r="A113" s="5">
        <v>5</v>
      </c>
      <c r="B113" s="17" t="s">
        <v>102</v>
      </c>
      <c r="C113" s="18"/>
      <c r="D113" s="36" t="s">
        <v>23</v>
      </c>
    </row>
    <row r="114" spans="1:4" ht="15.75" thickBot="1" x14ac:dyDescent="0.3">
      <c r="A114" s="19" t="s">
        <v>1</v>
      </c>
      <c r="B114" s="6" t="s">
        <v>103</v>
      </c>
      <c r="C114" s="32">
        <f>SUM(Plan1!C114)</f>
        <v>0.01</v>
      </c>
      <c r="D114" s="9">
        <f>SUM(D111*C114)</f>
        <v>41.390339872165057</v>
      </c>
    </row>
    <row r="115" spans="1:4" ht="15.75" thickBot="1" x14ac:dyDescent="0.3">
      <c r="A115" s="19" t="s">
        <v>3</v>
      </c>
      <c r="B115" s="6" t="s">
        <v>104</v>
      </c>
      <c r="C115" s="32">
        <f>SUM(Plan1!C115)</f>
        <v>0.01</v>
      </c>
      <c r="D115" s="9">
        <f>SUM(D111+D114)*C115</f>
        <v>41.804243270886708</v>
      </c>
    </row>
    <row r="116" spans="1:4" ht="15.75" thickBot="1" x14ac:dyDescent="0.3">
      <c r="A116" s="238" t="s">
        <v>6</v>
      </c>
      <c r="B116" s="17" t="s">
        <v>105</v>
      </c>
      <c r="C116" s="11">
        <v>0.91349999999999998</v>
      </c>
      <c r="D116" s="9">
        <f>SUM(D111+D114+D115)</f>
        <v>4222.228570359558</v>
      </c>
    </row>
    <row r="117" spans="1:4" ht="15.75" thickBot="1" x14ac:dyDescent="0.3">
      <c r="A117" s="239"/>
      <c r="B117" s="17" t="s">
        <v>106</v>
      </c>
      <c r="C117" s="18"/>
      <c r="D117" s="9">
        <f>SUM(D116/C116)</f>
        <v>4622.0345597805781</v>
      </c>
    </row>
    <row r="118" spans="1:4" ht="15.75" thickBot="1" x14ac:dyDescent="0.3">
      <c r="A118" s="239"/>
      <c r="B118" s="17" t="s">
        <v>107</v>
      </c>
      <c r="C118" s="2"/>
      <c r="D118" s="35"/>
    </row>
    <row r="119" spans="1:4" ht="15.75" thickBot="1" x14ac:dyDescent="0.3">
      <c r="A119" s="239"/>
      <c r="B119" s="21" t="s">
        <v>108</v>
      </c>
      <c r="C119" s="20">
        <f>SUM(Plan1!C119)</f>
        <v>6.4999999999999997E-3</v>
      </c>
      <c r="D119" s="9">
        <f>SUM(D117*C119)</f>
        <v>30.043224638573758</v>
      </c>
    </row>
    <row r="120" spans="1:4" ht="15.75" thickBot="1" x14ac:dyDescent="0.3">
      <c r="A120" s="239"/>
      <c r="B120" s="21" t="s">
        <v>109</v>
      </c>
      <c r="C120" s="20">
        <f>SUM(Plan1!C120)</f>
        <v>0.03</v>
      </c>
      <c r="D120" s="9">
        <f>SUM(D117*C120)</f>
        <v>138.66103679341734</v>
      </c>
    </row>
    <row r="121" spans="1:4" ht="15.75" thickBot="1" x14ac:dyDescent="0.3">
      <c r="A121" s="239"/>
      <c r="B121" s="17" t="s">
        <v>110</v>
      </c>
      <c r="C121" s="2"/>
      <c r="D121" s="35"/>
    </row>
    <row r="122" spans="1:4" ht="15.75" thickBot="1" x14ac:dyDescent="0.3">
      <c r="A122" s="239"/>
      <c r="B122" s="17" t="s">
        <v>111</v>
      </c>
      <c r="C122" s="2"/>
      <c r="D122" s="35"/>
    </row>
    <row r="123" spans="1:4" ht="15.75" thickBot="1" x14ac:dyDescent="0.3">
      <c r="A123" s="240"/>
      <c r="B123" s="21" t="s">
        <v>112</v>
      </c>
      <c r="C123" s="20">
        <f>SUM(Plan1!C123)</f>
        <v>0.05</v>
      </c>
      <c r="D123" s="9">
        <f>SUM(D117*C123)</f>
        <v>231.10172798902892</v>
      </c>
    </row>
    <row r="124" spans="1:4" ht="15.75" thickBot="1" x14ac:dyDescent="0.3">
      <c r="A124" s="40"/>
      <c r="B124" s="41" t="s">
        <v>113</v>
      </c>
      <c r="C124" s="42">
        <f>SUM(C119:C123)</f>
        <v>8.6499999999999994E-2</v>
      </c>
      <c r="D124" s="15">
        <f>SUM(D119:D123)</f>
        <v>399.80598942102</v>
      </c>
    </row>
    <row r="125" spans="1:4" ht="15.75" thickBot="1" x14ac:dyDescent="0.3">
      <c r="A125" s="229" t="s">
        <v>114</v>
      </c>
      <c r="B125" s="230"/>
      <c r="C125" s="231"/>
      <c r="D125" s="43">
        <f>SUM(D124+D114+D115)</f>
        <v>483.00057256407177</v>
      </c>
    </row>
    <row r="126" spans="1:4" ht="15.75" thickBot="1" x14ac:dyDescent="0.3">
      <c r="A126" s="226" t="s">
        <v>115</v>
      </c>
      <c r="B126" s="227"/>
      <c r="C126" s="228"/>
      <c r="D126" s="37" t="s">
        <v>23</v>
      </c>
    </row>
    <row r="127" spans="1:4" ht="15.75" thickBot="1" x14ac:dyDescent="0.3">
      <c r="A127" s="19" t="s">
        <v>1</v>
      </c>
      <c r="B127" s="17" t="s">
        <v>116</v>
      </c>
      <c r="C127" s="18"/>
      <c r="D127" s="9">
        <f>SUM(D28)</f>
        <v>1460.65</v>
      </c>
    </row>
    <row r="128" spans="1:4" ht="15.75" thickBot="1" x14ac:dyDescent="0.3">
      <c r="A128" s="19" t="s">
        <v>3</v>
      </c>
      <c r="B128" s="17" t="s">
        <v>117</v>
      </c>
      <c r="C128" s="18"/>
      <c r="D128" s="9">
        <f>SUM(D39)</f>
        <v>431.61</v>
      </c>
    </row>
    <row r="129" spans="1:4" ht="15.75" thickBot="1" x14ac:dyDescent="0.3">
      <c r="A129" s="19" t="s">
        <v>6</v>
      </c>
      <c r="B129" s="17" t="s">
        <v>118</v>
      </c>
      <c r="C129" s="18"/>
      <c r="D129" s="9">
        <f>SUM(D47)</f>
        <v>1167.2075722165052</v>
      </c>
    </row>
    <row r="130" spans="1:4" ht="15.75" thickBot="1" x14ac:dyDescent="0.3">
      <c r="A130" s="19" t="s">
        <v>9</v>
      </c>
      <c r="B130" s="17" t="s">
        <v>119</v>
      </c>
      <c r="C130" s="18"/>
      <c r="D130" s="9">
        <f>SUM(D109)</f>
        <v>1079.566415</v>
      </c>
    </row>
    <row r="131" spans="1:4" ht="15.75" thickBot="1" x14ac:dyDescent="0.3">
      <c r="A131" s="235" t="s">
        <v>120</v>
      </c>
      <c r="B131" s="236"/>
      <c r="C131" s="237"/>
      <c r="D131" s="34">
        <f>SUM(D127:D130)</f>
        <v>4139.0339872165059</v>
      </c>
    </row>
    <row r="132" spans="1:4" ht="15.75" thickBot="1" x14ac:dyDescent="0.3">
      <c r="A132" s="19" t="s">
        <v>28</v>
      </c>
      <c r="B132" s="17" t="s">
        <v>121</v>
      </c>
      <c r="C132" s="18"/>
      <c r="D132" s="9">
        <f>SUM(D125)</f>
        <v>483.00057256407177</v>
      </c>
    </row>
    <row r="133" spans="1:4" ht="15.75" thickBot="1" x14ac:dyDescent="0.3">
      <c r="A133" s="223" t="s">
        <v>122</v>
      </c>
      <c r="B133" s="224"/>
      <c r="C133" s="225"/>
      <c r="D133" s="44">
        <f>SUM(D131:D132)</f>
        <v>4622.0345597805781</v>
      </c>
    </row>
  </sheetData>
  <mergeCells count="39">
    <mergeCell ref="C9:D9"/>
    <mergeCell ref="A1:D4"/>
    <mergeCell ref="A5:D5"/>
    <mergeCell ref="C6:D6"/>
    <mergeCell ref="C7:D7"/>
    <mergeCell ref="C8:D8"/>
    <mergeCell ref="A30:C30"/>
    <mergeCell ref="A10:D10"/>
    <mergeCell ref="A11:D11"/>
    <mergeCell ref="A12:D12"/>
    <mergeCell ref="A13:D13"/>
    <mergeCell ref="C14:D14"/>
    <mergeCell ref="C15:D15"/>
    <mergeCell ref="C16:D16"/>
    <mergeCell ref="C17:D17"/>
    <mergeCell ref="A19:C19"/>
    <mergeCell ref="B20:C20"/>
    <mergeCell ref="A28:C28"/>
    <mergeCell ref="A89:C89"/>
    <mergeCell ref="B31:C31"/>
    <mergeCell ref="A39:C39"/>
    <mergeCell ref="A41:C41"/>
    <mergeCell ref="B42:C42"/>
    <mergeCell ref="A47:C47"/>
    <mergeCell ref="A50:D50"/>
    <mergeCell ref="A51:C51"/>
    <mergeCell ref="A62:D62"/>
    <mergeCell ref="A64:C64"/>
    <mergeCell ref="A72:C72"/>
    <mergeCell ref="A78:D78"/>
    <mergeCell ref="A131:C131"/>
    <mergeCell ref="A133:C133"/>
    <mergeCell ref="A101:C101"/>
    <mergeCell ref="A109:B109"/>
    <mergeCell ref="A111:C111"/>
    <mergeCell ref="A112:C112"/>
    <mergeCell ref="A116:A123"/>
    <mergeCell ref="A125:C125"/>
    <mergeCell ref="A126:C126"/>
  </mergeCells>
  <pageMargins left="0.511811024" right="0.511811024" top="0.78740157499999996" bottom="0.78740157499999996" header="0.31496062000000002" footer="0.31496062000000002"/>
  <pageSetup paperSize="9" scale="87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33"/>
  <sheetViews>
    <sheetView topLeftCell="A32" workbookViewId="0">
      <selection activeCell="D100" sqref="D100"/>
    </sheetView>
  </sheetViews>
  <sheetFormatPr defaultRowHeight="15" x14ac:dyDescent="0.25"/>
  <cols>
    <col min="1" max="1" width="8.5703125" bestFit="1" customWidth="1"/>
    <col min="2" max="2" width="68" customWidth="1"/>
    <col min="3" max="3" width="18" customWidth="1"/>
    <col min="4" max="4" width="11.42578125" bestFit="1" customWidth="1"/>
  </cols>
  <sheetData>
    <row r="1" spans="1:4" x14ac:dyDescent="0.25">
      <c r="A1" s="241" t="s">
        <v>123</v>
      </c>
      <c r="B1" s="242"/>
      <c r="C1" s="242"/>
      <c r="D1" s="242"/>
    </row>
    <row r="2" spans="1:4" x14ac:dyDescent="0.25">
      <c r="A2" s="242"/>
      <c r="B2" s="242"/>
      <c r="C2" s="242"/>
      <c r="D2" s="242"/>
    </row>
    <row r="3" spans="1:4" x14ac:dyDescent="0.25">
      <c r="A3" s="242"/>
      <c r="B3" s="242"/>
      <c r="C3" s="242"/>
      <c r="D3" s="242"/>
    </row>
    <row r="4" spans="1:4" ht="15.75" thickBot="1" x14ac:dyDescent="0.3">
      <c r="A4" s="242"/>
      <c r="B4" s="242"/>
      <c r="C4" s="242"/>
      <c r="D4" s="242"/>
    </row>
    <row r="5" spans="1:4" ht="15.75" thickBot="1" x14ac:dyDescent="0.3">
      <c r="A5" s="223" t="s">
        <v>0</v>
      </c>
      <c r="B5" s="224"/>
      <c r="C5" s="224"/>
      <c r="D5" s="225"/>
    </row>
    <row r="6" spans="1:4" ht="15.75" thickBot="1" x14ac:dyDescent="0.3">
      <c r="A6" s="7" t="s">
        <v>1</v>
      </c>
      <c r="B6" s="45" t="s">
        <v>2</v>
      </c>
      <c r="C6" s="253">
        <v>43831</v>
      </c>
      <c r="D6" s="254"/>
    </row>
    <row r="7" spans="1:4" ht="15.75" thickBot="1" x14ac:dyDescent="0.3">
      <c r="A7" s="7" t="s">
        <v>3</v>
      </c>
      <c r="B7" s="45" t="s">
        <v>4</v>
      </c>
      <c r="C7" s="199" t="s">
        <v>5</v>
      </c>
      <c r="D7" s="200"/>
    </row>
    <row r="8" spans="1:4" ht="26.25" thickBot="1" x14ac:dyDescent="0.3">
      <c r="A8" s="7" t="s">
        <v>6</v>
      </c>
      <c r="B8" s="46" t="s">
        <v>7</v>
      </c>
      <c r="C8" s="199" t="s">
        <v>8</v>
      </c>
      <c r="D8" s="200"/>
    </row>
    <row r="9" spans="1:4" ht="15.75" thickBot="1" x14ac:dyDescent="0.3">
      <c r="A9" s="7" t="s">
        <v>9</v>
      </c>
      <c r="B9" s="45" t="s">
        <v>10</v>
      </c>
      <c r="C9" s="201">
        <v>12</v>
      </c>
      <c r="D9" s="202"/>
    </row>
    <row r="10" spans="1:4" ht="15.75" thickBot="1" x14ac:dyDescent="0.3">
      <c r="A10" s="255" t="s">
        <v>11</v>
      </c>
      <c r="B10" s="256"/>
      <c r="C10" s="256"/>
      <c r="D10" s="257"/>
    </row>
    <row r="11" spans="1:4" ht="15.75" thickBot="1" x14ac:dyDescent="0.3">
      <c r="A11" s="243" t="s">
        <v>12</v>
      </c>
      <c r="B11" s="244"/>
      <c r="C11" s="244"/>
      <c r="D11" s="245"/>
    </row>
    <row r="12" spans="1:4" ht="15.75" thickBot="1" x14ac:dyDescent="0.3">
      <c r="A12" s="258" t="s">
        <v>13</v>
      </c>
      <c r="B12" s="259"/>
      <c r="C12" s="259"/>
      <c r="D12" s="260"/>
    </row>
    <row r="13" spans="1:4" ht="15.75" thickBot="1" x14ac:dyDescent="0.3">
      <c r="A13" s="226" t="s">
        <v>14</v>
      </c>
      <c r="B13" s="227"/>
      <c r="C13" s="227"/>
      <c r="D13" s="228"/>
    </row>
    <row r="14" spans="1:4" ht="15.75" thickBot="1" x14ac:dyDescent="0.3">
      <c r="A14" s="47">
        <v>1</v>
      </c>
      <c r="B14" s="8" t="s">
        <v>15</v>
      </c>
      <c r="C14" s="199" t="s">
        <v>16</v>
      </c>
      <c r="D14" s="200"/>
    </row>
    <row r="15" spans="1:4" ht="15.75" thickBot="1" x14ac:dyDescent="0.3">
      <c r="A15" s="47">
        <v>2</v>
      </c>
      <c r="B15" s="8" t="s">
        <v>17</v>
      </c>
      <c r="C15" s="249">
        <v>1932.21</v>
      </c>
      <c r="D15" s="250"/>
    </row>
    <row r="16" spans="1:4" ht="15.75" thickBot="1" x14ac:dyDescent="0.3">
      <c r="A16" s="47">
        <v>3</v>
      </c>
      <c r="B16" s="8" t="s">
        <v>18</v>
      </c>
      <c r="C16" s="199" t="s">
        <v>127</v>
      </c>
      <c r="D16" s="200"/>
    </row>
    <row r="17" spans="1:4" ht="15.75" thickBot="1" x14ac:dyDescent="0.3">
      <c r="A17" s="47">
        <v>4</v>
      </c>
      <c r="B17" s="8" t="s">
        <v>20</v>
      </c>
      <c r="C17" s="251">
        <v>43466</v>
      </c>
      <c r="D17" s="252"/>
    </row>
    <row r="18" spans="1:4" ht="15.75" thickBot="1" x14ac:dyDescent="0.3"/>
    <row r="19" spans="1:4" ht="15.75" thickBot="1" x14ac:dyDescent="0.3">
      <c r="A19" s="212" t="s">
        <v>21</v>
      </c>
      <c r="B19" s="213"/>
      <c r="C19" s="214"/>
      <c r="D19" s="4"/>
    </row>
    <row r="20" spans="1:4" ht="15.75" thickBot="1" x14ac:dyDescent="0.3">
      <c r="A20" s="5">
        <v>1</v>
      </c>
      <c r="B20" s="218" t="s">
        <v>22</v>
      </c>
      <c r="C20" s="219"/>
      <c r="D20" s="6" t="s">
        <v>23</v>
      </c>
    </row>
    <row r="21" spans="1:4" ht="15.75" thickBot="1" x14ac:dyDescent="0.3">
      <c r="A21" s="7" t="s">
        <v>1</v>
      </c>
      <c r="B21" s="8" t="s">
        <v>24</v>
      </c>
      <c r="C21" s="16"/>
      <c r="D21" s="9">
        <v>1932.21</v>
      </c>
    </row>
    <row r="22" spans="1:4" ht="15.75" thickBot="1" x14ac:dyDescent="0.3">
      <c r="A22" s="7" t="s">
        <v>3</v>
      </c>
      <c r="B22" s="8" t="s">
        <v>25</v>
      </c>
      <c r="C22" s="18"/>
      <c r="D22" s="9"/>
    </row>
    <row r="23" spans="1:4" ht="15.75" thickBot="1" x14ac:dyDescent="0.3">
      <c r="A23" s="7" t="s">
        <v>6</v>
      </c>
      <c r="B23" s="8" t="s">
        <v>26</v>
      </c>
      <c r="C23" s="18"/>
      <c r="D23" s="9"/>
    </row>
    <row r="24" spans="1:4" ht="15.75" thickBot="1" x14ac:dyDescent="0.3">
      <c r="A24" s="7" t="s">
        <v>9</v>
      </c>
      <c r="B24" s="8" t="s">
        <v>27</v>
      </c>
      <c r="C24" s="18"/>
      <c r="D24" s="9">
        <v>0</v>
      </c>
    </row>
    <row r="25" spans="1:4" ht="15.75" thickBot="1" x14ac:dyDescent="0.3">
      <c r="A25" s="7" t="s">
        <v>28</v>
      </c>
      <c r="B25" s="8" t="s">
        <v>29</v>
      </c>
      <c r="C25" s="18"/>
      <c r="D25" s="9"/>
    </row>
    <row r="26" spans="1:4" ht="15.75" thickBot="1" x14ac:dyDescent="0.3">
      <c r="A26" s="7" t="s">
        <v>30</v>
      </c>
      <c r="B26" s="8" t="s">
        <v>31</v>
      </c>
      <c r="C26" s="16"/>
      <c r="D26" s="9"/>
    </row>
    <row r="27" spans="1:4" ht="15.75" thickBot="1" x14ac:dyDescent="0.3">
      <c r="A27" s="7" t="s">
        <v>32</v>
      </c>
      <c r="B27" s="8" t="s">
        <v>33</v>
      </c>
      <c r="C27" s="18"/>
      <c r="D27" s="9"/>
    </row>
    <row r="28" spans="1:4" ht="15.75" thickBot="1" x14ac:dyDescent="0.3">
      <c r="A28" s="246" t="s">
        <v>34</v>
      </c>
      <c r="B28" s="247"/>
      <c r="C28" s="248"/>
      <c r="D28" s="10">
        <f>SUM(D21:D27)</f>
        <v>1932.21</v>
      </c>
    </row>
    <row r="29" spans="1:4" ht="15.75" thickBot="1" x14ac:dyDescent="0.3">
      <c r="A29" s="1"/>
      <c r="B29" s="1"/>
      <c r="C29" s="1"/>
      <c r="D29" s="1"/>
    </row>
    <row r="30" spans="1:4" ht="15.75" thickBot="1" x14ac:dyDescent="0.3">
      <c r="A30" s="212" t="s">
        <v>35</v>
      </c>
      <c r="B30" s="213"/>
      <c r="C30" s="214"/>
      <c r="D30" s="4"/>
    </row>
    <row r="31" spans="1:4" ht="15.75" thickBot="1" x14ac:dyDescent="0.3">
      <c r="A31" s="5">
        <v>2</v>
      </c>
      <c r="B31" s="218" t="s">
        <v>36</v>
      </c>
      <c r="C31" s="219"/>
      <c r="D31" s="6" t="s">
        <v>23</v>
      </c>
    </row>
    <row r="32" spans="1:4" ht="15.75" thickBot="1" x14ac:dyDescent="0.3">
      <c r="A32" s="7" t="s">
        <v>1</v>
      </c>
      <c r="B32" s="8" t="s">
        <v>37</v>
      </c>
      <c r="C32" s="2"/>
      <c r="D32" s="9">
        <v>51.27</v>
      </c>
    </row>
    <row r="33" spans="1:4" ht="15.75" thickBot="1" x14ac:dyDescent="0.3">
      <c r="A33" s="7" t="s">
        <v>38</v>
      </c>
      <c r="B33" s="8" t="s">
        <v>39</v>
      </c>
      <c r="C33" s="6" t="s">
        <v>40</v>
      </c>
      <c r="D33" s="9">
        <v>376.24</v>
      </c>
    </row>
    <row r="34" spans="1:4" ht="15.75" thickBot="1" x14ac:dyDescent="0.3">
      <c r="A34" s="7" t="s">
        <v>41</v>
      </c>
      <c r="B34" s="8" t="s">
        <v>42</v>
      </c>
      <c r="C34" s="2"/>
      <c r="D34" s="9"/>
    </row>
    <row r="35" spans="1:4" ht="15.75" thickBot="1" x14ac:dyDescent="0.3">
      <c r="A35" s="7" t="s">
        <v>6</v>
      </c>
      <c r="B35" s="8" t="s">
        <v>43</v>
      </c>
      <c r="C35" s="2"/>
      <c r="D35" s="9"/>
    </row>
    <row r="36" spans="1:4" ht="39" thickBot="1" x14ac:dyDescent="0.3">
      <c r="A36" s="12" t="s">
        <v>9</v>
      </c>
      <c r="B36" s="13" t="s">
        <v>44</v>
      </c>
      <c r="C36" s="6" t="s">
        <v>45</v>
      </c>
      <c r="D36" s="14">
        <v>3.2</v>
      </c>
    </row>
    <row r="37" spans="1:4" ht="15.75" thickBot="1" x14ac:dyDescent="0.3">
      <c r="A37" s="7" t="s">
        <v>28</v>
      </c>
      <c r="B37" s="8" t="s">
        <v>46</v>
      </c>
      <c r="C37" s="2"/>
      <c r="D37" s="9">
        <v>9.41</v>
      </c>
    </row>
    <row r="38" spans="1:4" ht="15.75" thickBot="1" x14ac:dyDescent="0.3">
      <c r="A38" s="7" t="s">
        <v>30</v>
      </c>
      <c r="B38" s="8" t="s">
        <v>47</v>
      </c>
      <c r="C38" s="2"/>
      <c r="D38" s="9"/>
    </row>
    <row r="39" spans="1:4" ht="15.75" thickBot="1" x14ac:dyDescent="0.3">
      <c r="A39" s="212" t="s">
        <v>48</v>
      </c>
      <c r="B39" s="213"/>
      <c r="C39" s="214"/>
      <c r="D39" s="10">
        <f>SUM(D32:D38)</f>
        <v>440.12</v>
      </c>
    </row>
    <row r="40" spans="1:4" ht="15.75" thickBot="1" x14ac:dyDescent="0.3"/>
    <row r="41" spans="1:4" ht="15.75" thickBot="1" x14ac:dyDescent="0.3">
      <c r="A41" s="215" t="s">
        <v>49</v>
      </c>
      <c r="B41" s="216"/>
      <c r="C41" s="217"/>
      <c r="D41" s="23"/>
    </row>
    <row r="42" spans="1:4" ht="15.75" thickBot="1" x14ac:dyDescent="0.3">
      <c r="A42" s="5">
        <v>3</v>
      </c>
      <c r="B42" s="218" t="s">
        <v>50</v>
      </c>
      <c r="C42" s="219"/>
      <c r="D42" s="6" t="s">
        <v>23</v>
      </c>
    </row>
    <row r="43" spans="1:4" ht="15.75" thickBot="1" x14ac:dyDescent="0.3">
      <c r="A43" s="7" t="s">
        <v>1</v>
      </c>
      <c r="B43" s="8" t="s">
        <v>51</v>
      </c>
      <c r="C43" s="2"/>
      <c r="D43" s="9">
        <f>SUM(Plan6!E10)</f>
        <v>60.12</v>
      </c>
    </row>
    <row r="44" spans="1:4" ht="15.75" thickBot="1" x14ac:dyDescent="0.3">
      <c r="A44" s="7" t="s">
        <v>3</v>
      </c>
      <c r="B44" s="8" t="s">
        <v>52</v>
      </c>
      <c r="C44" s="2"/>
      <c r="D44" s="9">
        <f>SUM(Plan6!H30+Plan6!F46)</f>
        <v>346.0773684210526</v>
      </c>
    </row>
    <row r="45" spans="1:4" ht="15.75" thickBot="1" x14ac:dyDescent="0.3">
      <c r="A45" s="7" t="s">
        <v>6</v>
      </c>
      <c r="B45" s="8" t="s">
        <v>53</v>
      </c>
      <c r="C45" s="2"/>
      <c r="D45" s="9">
        <f>SUM(Plan6!I55)</f>
        <v>24.997894736842103</v>
      </c>
    </row>
    <row r="46" spans="1:4" ht="15.75" thickBot="1" x14ac:dyDescent="0.3">
      <c r="A46" s="7" t="s">
        <v>9</v>
      </c>
      <c r="B46" s="8" t="s">
        <v>47</v>
      </c>
      <c r="C46" s="2"/>
      <c r="D46" s="9">
        <f>SUM(Plan6!G63)</f>
        <v>736.01230905861053</v>
      </c>
    </row>
    <row r="47" spans="1:4" ht="15.75" thickBot="1" x14ac:dyDescent="0.3">
      <c r="A47" s="220" t="s">
        <v>54</v>
      </c>
      <c r="B47" s="221"/>
      <c r="C47" s="222"/>
      <c r="D47" s="24">
        <f>SUM(D43:D46)</f>
        <v>1167.2075722165052</v>
      </c>
    </row>
    <row r="50" spans="1:4" ht="15" customHeight="1" x14ac:dyDescent="0.25">
      <c r="A50" s="208" t="s">
        <v>55</v>
      </c>
      <c r="B50" s="206"/>
      <c r="C50" s="206"/>
      <c r="D50" s="207"/>
    </row>
    <row r="51" spans="1:4" ht="15" customHeight="1" x14ac:dyDescent="0.25">
      <c r="A51" s="205" t="s">
        <v>56</v>
      </c>
      <c r="B51" s="206"/>
      <c r="C51" s="207"/>
      <c r="D51" s="153"/>
    </row>
    <row r="52" spans="1:4" x14ac:dyDescent="0.25">
      <c r="A52" s="154" t="s">
        <v>57</v>
      </c>
      <c r="B52" s="155" t="s">
        <v>58</v>
      </c>
      <c r="C52" s="155"/>
      <c r="D52" s="155" t="s">
        <v>23</v>
      </c>
    </row>
    <row r="53" spans="1:4" x14ac:dyDescent="0.25">
      <c r="A53" s="156" t="s">
        <v>1</v>
      </c>
      <c r="B53" s="157" t="s">
        <v>242</v>
      </c>
      <c r="C53" s="158">
        <v>0.2</v>
      </c>
      <c r="D53" s="159">
        <f>SUM(D28*C53)</f>
        <v>386.44200000000001</v>
      </c>
    </row>
    <row r="54" spans="1:4" x14ac:dyDescent="0.25">
      <c r="A54" s="156" t="s">
        <v>3</v>
      </c>
      <c r="B54" s="157" t="s">
        <v>243</v>
      </c>
      <c r="C54" s="158">
        <v>1.4999999999999999E-2</v>
      </c>
      <c r="D54" s="159">
        <f>SUM(D28*C54)</f>
        <v>28.983149999999998</v>
      </c>
    </row>
    <row r="55" spans="1:4" x14ac:dyDescent="0.25">
      <c r="A55" s="156" t="s">
        <v>6</v>
      </c>
      <c r="B55" s="157" t="s">
        <v>244</v>
      </c>
      <c r="C55" s="158">
        <v>0.01</v>
      </c>
      <c r="D55" s="159">
        <f>SUM(D28*C55)</f>
        <v>19.322100000000002</v>
      </c>
    </row>
    <row r="56" spans="1:4" ht="25.5" x14ac:dyDescent="0.25">
      <c r="A56" s="156" t="s">
        <v>9</v>
      </c>
      <c r="B56" s="157" t="s">
        <v>245</v>
      </c>
      <c r="C56" s="158">
        <v>2E-3</v>
      </c>
      <c r="D56" s="159">
        <f>SUM(D28*C56)</f>
        <v>3.86442</v>
      </c>
    </row>
    <row r="57" spans="1:4" x14ac:dyDescent="0.25">
      <c r="A57" s="156" t="s">
        <v>28</v>
      </c>
      <c r="B57" s="157" t="s">
        <v>246</v>
      </c>
      <c r="C57" s="158">
        <v>2.5000000000000001E-2</v>
      </c>
      <c r="D57" s="159">
        <f>SUM(D28*C57)</f>
        <v>48.305250000000001</v>
      </c>
    </row>
    <row r="58" spans="1:4" x14ac:dyDescent="0.25">
      <c r="A58" s="156" t="s">
        <v>30</v>
      </c>
      <c r="B58" s="155" t="s">
        <v>59</v>
      </c>
      <c r="C58" s="158">
        <v>0.08</v>
      </c>
      <c r="D58" s="159">
        <f>SUM(D28*C58)</f>
        <v>154.57680000000002</v>
      </c>
    </row>
    <row r="59" spans="1:4" x14ac:dyDescent="0.25">
      <c r="A59" s="156" t="s">
        <v>32</v>
      </c>
      <c r="B59" s="157" t="s">
        <v>247</v>
      </c>
      <c r="C59" s="158">
        <v>0.03</v>
      </c>
      <c r="D59" s="159">
        <f>SUM(D28*C59)</f>
        <v>57.966299999999997</v>
      </c>
    </row>
    <row r="60" spans="1:4" ht="25.5" x14ac:dyDescent="0.25">
      <c r="A60" s="156" t="s">
        <v>60</v>
      </c>
      <c r="B60" s="160" t="s">
        <v>248</v>
      </c>
      <c r="C60" s="158">
        <v>6.0000000000000001E-3</v>
      </c>
      <c r="D60" s="159">
        <f>SUM(D28*C60)</f>
        <v>11.593260000000001</v>
      </c>
    </row>
    <row r="61" spans="1:4" x14ac:dyDescent="0.25">
      <c r="A61" s="161" t="s">
        <v>61</v>
      </c>
      <c r="B61" s="161"/>
      <c r="C61" s="162">
        <f t="shared" ref="C61:D61" si="0">SUM(C53:C60)</f>
        <v>0.3680000000000001</v>
      </c>
      <c r="D61" s="163">
        <f t="shared" si="0"/>
        <v>711.05328000000009</v>
      </c>
    </row>
    <row r="62" spans="1:4" ht="15" customHeight="1" x14ac:dyDescent="0.25">
      <c r="A62" s="208" t="s">
        <v>99</v>
      </c>
      <c r="B62" s="206"/>
      <c r="C62" s="206"/>
      <c r="D62" s="207"/>
    </row>
    <row r="63" spans="1:4" x14ac:dyDescent="0.25">
      <c r="A63" s="164"/>
      <c r="B63" s="165"/>
      <c r="C63" s="166"/>
      <c r="D63" s="167"/>
    </row>
    <row r="64" spans="1:4" ht="15" customHeight="1" x14ac:dyDescent="0.25">
      <c r="A64" s="205" t="s">
        <v>62</v>
      </c>
      <c r="B64" s="206"/>
      <c r="C64" s="207"/>
      <c r="D64" s="153"/>
    </row>
    <row r="65" spans="1:4" x14ac:dyDescent="0.25">
      <c r="A65" s="154" t="s">
        <v>63</v>
      </c>
      <c r="B65" s="155" t="s">
        <v>64</v>
      </c>
      <c r="C65" s="155"/>
      <c r="D65" s="155" t="s">
        <v>23</v>
      </c>
    </row>
    <row r="66" spans="1:4" x14ac:dyDescent="0.25">
      <c r="A66" s="156" t="s">
        <v>1</v>
      </c>
      <c r="B66" s="155" t="s">
        <v>65</v>
      </c>
      <c r="C66" s="168">
        <v>8.3299999999999999E-2</v>
      </c>
      <c r="D66" s="159">
        <f>SUM(D28*C66)</f>
        <v>160.953093</v>
      </c>
    </row>
    <row r="67" spans="1:4" x14ac:dyDescent="0.25">
      <c r="A67" s="156" t="s">
        <v>3</v>
      </c>
      <c r="B67" s="155" t="s">
        <v>66</v>
      </c>
      <c r="C67" s="168">
        <v>2.7799999999999998E-2</v>
      </c>
      <c r="D67" s="159">
        <f>SUM(D28*C67)</f>
        <v>53.715437999999999</v>
      </c>
    </row>
    <row r="68" spans="1:4" x14ac:dyDescent="0.25">
      <c r="A68" s="161" t="s">
        <v>67</v>
      </c>
      <c r="B68" s="161"/>
      <c r="C68" s="162">
        <v>0.1111</v>
      </c>
      <c r="D68" s="163">
        <f>SUM(D66:D67)</f>
        <v>214.668531</v>
      </c>
    </row>
    <row r="69" spans="1:4" x14ac:dyDescent="0.25">
      <c r="A69" s="156" t="s">
        <v>6</v>
      </c>
      <c r="B69" s="169" t="s">
        <v>68</v>
      </c>
      <c r="C69" s="168">
        <v>4.0899999999999999E-2</v>
      </c>
      <c r="D69" s="159">
        <f>SUM(D28*C69)</f>
        <v>79.027388999999999</v>
      </c>
    </row>
    <row r="70" spans="1:4" x14ac:dyDescent="0.25">
      <c r="A70" s="161" t="s">
        <v>61</v>
      </c>
      <c r="B70" s="161"/>
      <c r="C70" s="170">
        <v>0.152</v>
      </c>
      <c r="D70" s="163">
        <f>SUM(D68:D69)</f>
        <v>293.69592</v>
      </c>
    </row>
    <row r="71" spans="1:4" x14ac:dyDescent="0.25">
      <c r="A71" s="171"/>
      <c r="B71" s="172"/>
      <c r="C71" s="173"/>
      <c r="D71" s="174"/>
    </row>
    <row r="72" spans="1:4" ht="15" customHeight="1" x14ac:dyDescent="0.25">
      <c r="A72" s="205" t="s">
        <v>69</v>
      </c>
      <c r="B72" s="206"/>
      <c r="C72" s="207"/>
      <c r="D72" s="153"/>
    </row>
    <row r="73" spans="1:4" x14ac:dyDescent="0.25">
      <c r="A73" s="154" t="s">
        <v>70</v>
      </c>
      <c r="B73" s="155" t="s">
        <v>71</v>
      </c>
      <c r="C73" s="155"/>
      <c r="D73" s="155" t="s">
        <v>23</v>
      </c>
    </row>
    <row r="74" spans="1:4" x14ac:dyDescent="0.25">
      <c r="A74" s="156" t="s">
        <v>1</v>
      </c>
      <c r="B74" s="155" t="s">
        <v>72</v>
      </c>
      <c r="C74" s="158">
        <v>6.4999999999999997E-3</v>
      </c>
      <c r="D74" s="159">
        <f>SUM(D28*C74)</f>
        <v>12.559365</v>
      </c>
    </row>
    <row r="75" spans="1:4" x14ac:dyDescent="0.25">
      <c r="A75" s="156" t="s">
        <v>3</v>
      </c>
      <c r="B75" s="169" t="s">
        <v>73</v>
      </c>
      <c r="C75" s="168">
        <v>2.3999999999999998E-3</v>
      </c>
      <c r="D75" s="159">
        <f>SUM(D28*C75)</f>
        <v>4.6373039999999994</v>
      </c>
    </row>
    <row r="76" spans="1:4" x14ac:dyDescent="0.25">
      <c r="A76" s="161" t="s">
        <v>61</v>
      </c>
      <c r="B76" s="161"/>
      <c r="C76" s="162">
        <v>8.8999999999999999E-3</v>
      </c>
      <c r="D76" s="163">
        <f>SUM(D74:D75)</f>
        <v>17.196669</v>
      </c>
    </row>
    <row r="77" spans="1:4" x14ac:dyDescent="0.25">
      <c r="A77" s="171"/>
      <c r="B77" s="172"/>
      <c r="C77" s="175"/>
      <c r="D77" s="176"/>
    </row>
    <row r="78" spans="1:4" ht="15" customHeight="1" x14ac:dyDescent="0.25">
      <c r="A78" s="205" t="s">
        <v>74</v>
      </c>
      <c r="B78" s="206"/>
      <c r="C78" s="206"/>
      <c r="D78" s="207"/>
    </row>
    <row r="79" spans="1:4" x14ac:dyDescent="0.25">
      <c r="A79" s="154" t="s">
        <v>75</v>
      </c>
      <c r="B79" s="155" t="s">
        <v>76</v>
      </c>
      <c r="C79" s="155"/>
      <c r="D79" s="155" t="s">
        <v>23</v>
      </c>
    </row>
    <row r="80" spans="1:4" x14ac:dyDescent="0.25">
      <c r="A80" s="156" t="s">
        <v>1</v>
      </c>
      <c r="B80" s="169" t="s">
        <v>77</v>
      </c>
      <c r="C80" s="168">
        <v>4.1999999999999997E-3</v>
      </c>
      <c r="D80" s="159">
        <f>SUM(D28*C80)</f>
        <v>8.1152819999999988</v>
      </c>
    </row>
    <row r="81" spans="1:4" x14ac:dyDescent="0.25">
      <c r="A81" s="156" t="s">
        <v>3</v>
      </c>
      <c r="B81" s="169" t="s">
        <v>78</v>
      </c>
      <c r="C81" s="168">
        <v>2.9999999999999997E-4</v>
      </c>
      <c r="D81" s="159">
        <f>SUM(D28*C81)</f>
        <v>0.57966299999999993</v>
      </c>
    </row>
    <row r="82" spans="1:4" x14ac:dyDescent="0.25">
      <c r="A82" s="156" t="s">
        <v>6</v>
      </c>
      <c r="B82" s="169" t="s">
        <v>79</v>
      </c>
      <c r="C82" s="168">
        <v>3.5999999999999997E-2</v>
      </c>
      <c r="D82" s="159">
        <f>SUM(D28*C82)</f>
        <v>69.559559999999991</v>
      </c>
    </row>
    <row r="83" spans="1:4" x14ac:dyDescent="0.25">
      <c r="A83" s="156" t="s">
        <v>9</v>
      </c>
      <c r="B83" s="155" t="s">
        <v>80</v>
      </c>
      <c r="C83" s="168">
        <v>1.9400000000000001E-2</v>
      </c>
      <c r="D83" s="159">
        <f>SUM(D28*C83)</f>
        <v>37.484874000000005</v>
      </c>
    </row>
    <row r="84" spans="1:4" x14ac:dyDescent="0.25">
      <c r="A84" s="156" t="s">
        <v>28</v>
      </c>
      <c r="B84" s="177" t="s">
        <v>125</v>
      </c>
      <c r="C84" s="168">
        <v>7.1000000000000004E-3</v>
      </c>
      <c r="D84" s="159">
        <f>SUM(D28*C84)</f>
        <v>13.718691000000002</v>
      </c>
    </row>
    <row r="85" spans="1:4" ht="25.5" x14ac:dyDescent="0.25">
      <c r="A85" s="156" t="s">
        <v>30</v>
      </c>
      <c r="B85" s="177" t="s">
        <v>126</v>
      </c>
      <c r="C85" s="168">
        <v>2E-3</v>
      </c>
      <c r="D85" s="159">
        <f>SUM(D28*C85)</f>
        <v>3.86442</v>
      </c>
    </row>
    <row r="86" spans="1:4" ht="25.5" x14ac:dyDescent="0.25">
      <c r="A86" s="178" t="s">
        <v>32</v>
      </c>
      <c r="B86" s="155" t="s">
        <v>81</v>
      </c>
      <c r="C86" s="179">
        <v>0</v>
      </c>
      <c r="D86" s="159">
        <f t="shared" ref="D86" si="1">SUM(D33*C86)</f>
        <v>0</v>
      </c>
    </row>
    <row r="87" spans="1:4" x14ac:dyDescent="0.25">
      <c r="A87" s="161" t="s">
        <v>61</v>
      </c>
      <c r="B87" s="161"/>
      <c r="C87" s="162">
        <v>6.9000000000000006E-2</v>
      </c>
      <c r="D87" s="163">
        <f>SUM(D80:D86)</f>
        <v>133.32248999999999</v>
      </c>
    </row>
    <row r="88" spans="1:4" ht="15.75" thickBot="1" x14ac:dyDescent="0.3">
      <c r="A88" s="180"/>
      <c r="B88" s="181"/>
      <c r="C88" s="182"/>
      <c r="D88" s="183"/>
    </row>
    <row r="89" spans="1:4" ht="15.75" customHeight="1" thickBot="1" x14ac:dyDescent="0.3">
      <c r="A89" s="209" t="s">
        <v>82</v>
      </c>
      <c r="B89" s="210"/>
      <c r="C89" s="211"/>
      <c r="D89" s="184"/>
    </row>
    <row r="90" spans="1:4" ht="15.75" thickBot="1" x14ac:dyDescent="0.3">
      <c r="A90" s="185" t="s">
        <v>83</v>
      </c>
      <c r="B90" s="186" t="s">
        <v>84</v>
      </c>
      <c r="C90" s="187"/>
      <c r="D90" s="188" t="s">
        <v>23</v>
      </c>
    </row>
    <row r="91" spans="1:4" ht="15.75" thickBot="1" x14ac:dyDescent="0.3">
      <c r="A91" s="189" t="s">
        <v>1</v>
      </c>
      <c r="B91" s="188" t="s">
        <v>85</v>
      </c>
      <c r="C91" s="190">
        <v>8.3299999999999999E-2</v>
      </c>
      <c r="D91" s="191">
        <f>SUM(D28*C91)</f>
        <v>160.953093</v>
      </c>
    </row>
    <row r="92" spans="1:4" ht="15.75" thickBot="1" x14ac:dyDescent="0.3">
      <c r="A92" s="189" t="s">
        <v>3</v>
      </c>
      <c r="B92" s="188" t="s">
        <v>86</v>
      </c>
      <c r="C92" s="190">
        <v>1.66E-2</v>
      </c>
      <c r="D92" s="191">
        <f>SUM(D28*C92)</f>
        <v>32.074686</v>
      </c>
    </row>
    <row r="93" spans="1:4" ht="15.75" thickBot="1" x14ac:dyDescent="0.3">
      <c r="A93" s="189" t="s">
        <v>6</v>
      </c>
      <c r="B93" s="188" t="s">
        <v>87</v>
      </c>
      <c r="C93" s="190">
        <v>2.0000000000000001E-4</v>
      </c>
      <c r="D93" s="191">
        <f>SUM(D28*C93)</f>
        <v>0.38644200000000001</v>
      </c>
    </row>
    <row r="94" spans="1:4" ht="15.75" thickBot="1" x14ac:dyDescent="0.3">
      <c r="A94" s="189" t="s">
        <v>9</v>
      </c>
      <c r="B94" s="188" t="s">
        <v>88</v>
      </c>
      <c r="C94" s="190">
        <v>2.8E-3</v>
      </c>
      <c r="D94" s="191">
        <f>SUM(D28*C94)</f>
        <v>5.4101879999999998</v>
      </c>
    </row>
    <row r="95" spans="1:4" ht="15.75" thickBot="1" x14ac:dyDescent="0.3">
      <c r="A95" s="189" t="s">
        <v>28</v>
      </c>
      <c r="B95" s="188" t="s">
        <v>89</v>
      </c>
      <c r="C95" s="190">
        <v>2.9999999999999997E-4</v>
      </c>
      <c r="D95" s="191">
        <f>SUM(D28*C95)</f>
        <v>0.57966299999999993</v>
      </c>
    </row>
    <row r="96" spans="1:4" ht="15.75" thickBot="1" x14ac:dyDescent="0.3">
      <c r="A96" s="189" t="s">
        <v>30</v>
      </c>
      <c r="B96" s="192" t="s">
        <v>33</v>
      </c>
      <c r="C96" s="190">
        <v>0</v>
      </c>
      <c r="D96" s="191"/>
    </row>
    <row r="97" spans="1:4" ht="15.75" thickBot="1" x14ac:dyDescent="0.3">
      <c r="A97" s="193" t="s">
        <v>67</v>
      </c>
      <c r="B97" s="194"/>
      <c r="C97" s="195">
        <v>0.1032</v>
      </c>
      <c r="D97" s="196">
        <f>SUM(D91:D96)</f>
        <v>199.40407200000001</v>
      </c>
    </row>
    <row r="98" spans="1:4" ht="26.25" thickBot="1" x14ac:dyDescent="0.3">
      <c r="A98" s="189" t="s">
        <v>32</v>
      </c>
      <c r="B98" s="197" t="s">
        <v>90</v>
      </c>
      <c r="C98" s="190">
        <v>3.7999999999999999E-2</v>
      </c>
      <c r="D98" s="191">
        <f>SUM(D28*C98)</f>
        <v>73.42398</v>
      </c>
    </row>
    <row r="99" spans="1:4" ht="15.75" thickBot="1" x14ac:dyDescent="0.3">
      <c r="A99" s="193" t="s">
        <v>61</v>
      </c>
      <c r="B99" s="194"/>
      <c r="C99" s="195">
        <v>0.14119999999999999</v>
      </c>
      <c r="D99" s="196">
        <v>272.82</v>
      </c>
    </row>
    <row r="100" spans="1:4" ht="15.75" thickBot="1" x14ac:dyDescent="0.3">
      <c r="A100" s="25"/>
      <c r="B100" s="26"/>
      <c r="C100" s="27"/>
      <c r="D100" s="28"/>
    </row>
    <row r="101" spans="1:4" ht="15.75" thickBot="1" x14ac:dyDescent="0.3">
      <c r="A101" s="232" t="s">
        <v>91</v>
      </c>
      <c r="B101" s="233"/>
      <c r="C101" s="233"/>
      <c r="D101" s="31"/>
    </row>
    <row r="102" spans="1:4" ht="15.75" thickBot="1" x14ac:dyDescent="0.3">
      <c r="A102" s="5">
        <v>4</v>
      </c>
      <c r="B102" s="17" t="s">
        <v>92</v>
      </c>
      <c r="C102" s="18"/>
      <c r="D102" s="6" t="s">
        <v>23</v>
      </c>
    </row>
    <row r="103" spans="1:4" ht="15.75" thickBot="1" x14ac:dyDescent="0.3">
      <c r="A103" s="7" t="s">
        <v>57</v>
      </c>
      <c r="B103" s="6" t="s">
        <v>93</v>
      </c>
      <c r="C103" s="3"/>
      <c r="D103" s="22">
        <f>SUM(D61)</f>
        <v>711.05328000000009</v>
      </c>
    </row>
    <row r="104" spans="1:4" ht="15.75" thickBot="1" x14ac:dyDescent="0.3">
      <c r="A104" s="7" t="s">
        <v>63</v>
      </c>
      <c r="B104" s="6" t="s">
        <v>94</v>
      </c>
      <c r="C104" s="2"/>
      <c r="D104" s="22">
        <f>SUM(D70)</f>
        <v>293.69592</v>
      </c>
    </row>
    <row r="105" spans="1:4" ht="15.75" thickBot="1" x14ac:dyDescent="0.3">
      <c r="A105" s="7" t="s">
        <v>70</v>
      </c>
      <c r="B105" s="6" t="s">
        <v>72</v>
      </c>
      <c r="C105" s="2"/>
      <c r="D105" s="22">
        <f>SUM(D76)</f>
        <v>17.196669</v>
      </c>
    </row>
    <row r="106" spans="1:4" ht="15.75" thickBot="1" x14ac:dyDescent="0.3">
      <c r="A106" s="7" t="s">
        <v>75</v>
      </c>
      <c r="B106" s="6" t="s">
        <v>95</v>
      </c>
      <c r="C106" s="2"/>
      <c r="D106" s="22">
        <f>SUM(D87)</f>
        <v>133.32248999999999</v>
      </c>
    </row>
    <row r="107" spans="1:4" ht="15.75" thickBot="1" x14ac:dyDescent="0.3">
      <c r="A107" s="7" t="s">
        <v>83</v>
      </c>
      <c r="B107" s="6" t="s">
        <v>96</v>
      </c>
      <c r="C107" s="2"/>
      <c r="D107" s="9">
        <f>SUM(D99)</f>
        <v>272.82</v>
      </c>
    </row>
    <row r="108" spans="1:4" ht="15.75" thickBot="1" x14ac:dyDescent="0.3">
      <c r="A108" s="7" t="s">
        <v>97</v>
      </c>
      <c r="B108" s="6" t="s">
        <v>33</v>
      </c>
      <c r="C108" s="2"/>
      <c r="D108" s="9"/>
    </row>
    <row r="109" spans="1:4" ht="15.75" thickBot="1" x14ac:dyDescent="0.3">
      <c r="A109" s="203" t="s">
        <v>98</v>
      </c>
      <c r="B109" s="204"/>
      <c r="C109" s="31" t="s">
        <v>61</v>
      </c>
      <c r="D109" s="33">
        <f>SUM(D103:D108)</f>
        <v>1428.0883590000001</v>
      </c>
    </row>
    <row r="110" spans="1:4" ht="15.75" thickBot="1" x14ac:dyDescent="0.3"/>
    <row r="111" spans="1:4" ht="15.75" thickBot="1" x14ac:dyDescent="0.3">
      <c r="A111" s="229" t="s">
        <v>100</v>
      </c>
      <c r="B111" s="230"/>
      <c r="C111" s="231"/>
      <c r="D111" s="38">
        <f>SUM(D28+D39+D47+D109)</f>
        <v>4967.6259312165057</v>
      </c>
    </row>
    <row r="112" spans="1:4" ht="15.75" thickBot="1" x14ac:dyDescent="0.3">
      <c r="A112" s="232" t="s">
        <v>101</v>
      </c>
      <c r="B112" s="233"/>
      <c r="C112" s="234"/>
      <c r="D112" s="39"/>
    </row>
    <row r="113" spans="1:4" ht="15.75" thickBot="1" x14ac:dyDescent="0.3">
      <c r="A113" s="5">
        <v>5</v>
      </c>
      <c r="B113" s="17" t="s">
        <v>102</v>
      </c>
      <c r="C113" s="18"/>
      <c r="D113" s="36" t="s">
        <v>23</v>
      </c>
    </row>
    <row r="114" spans="1:4" ht="15.75" thickBot="1" x14ac:dyDescent="0.3">
      <c r="A114" s="19" t="s">
        <v>1</v>
      </c>
      <c r="B114" s="6" t="s">
        <v>103</v>
      </c>
      <c r="C114" s="32">
        <v>0.01</v>
      </c>
      <c r="D114" s="9">
        <f>SUM(D111*C114)</f>
        <v>49.676259312165058</v>
      </c>
    </row>
    <row r="115" spans="1:4" ht="15.75" thickBot="1" x14ac:dyDescent="0.3">
      <c r="A115" s="19" t="s">
        <v>3</v>
      </c>
      <c r="B115" s="6" t="s">
        <v>104</v>
      </c>
      <c r="C115" s="32">
        <v>0.01</v>
      </c>
      <c r="D115" s="9">
        <f>SUM(D111+D114)*C115</f>
        <v>50.173021905286703</v>
      </c>
    </row>
    <row r="116" spans="1:4" ht="15.75" thickBot="1" x14ac:dyDescent="0.3">
      <c r="A116" s="238" t="s">
        <v>6</v>
      </c>
      <c r="B116" s="17" t="s">
        <v>105</v>
      </c>
      <c r="C116" s="11">
        <v>0.91349999999999998</v>
      </c>
      <c r="D116" s="9">
        <f>SUM(D111+D114+D115)</f>
        <v>5067.4752124339575</v>
      </c>
    </row>
    <row r="117" spans="1:4" ht="15.75" thickBot="1" x14ac:dyDescent="0.3">
      <c r="A117" s="239"/>
      <c r="B117" s="17" t="s">
        <v>106</v>
      </c>
      <c r="C117" s="152"/>
      <c r="D117" s="9">
        <f>SUM(D116/C116)</f>
        <v>5547.3182402123239</v>
      </c>
    </row>
    <row r="118" spans="1:4" ht="15.75" thickBot="1" x14ac:dyDescent="0.3">
      <c r="A118" s="239"/>
      <c r="B118" s="17" t="s">
        <v>107</v>
      </c>
      <c r="C118" s="2"/>
      <c r="D118" s="35"/>
    </row>
    <row r="119" spans="1:4" ht="15.75" thickBot="1" x14ac:dyDescent="0.3">
      <c r="A119" s="239"/>
      <c r="B119" s="21" t="s">
        <v>108</v>
      </c>
      <c r="C119" s="20">
        <v>6.4999999999999997E-3</v>
      </c>
      <c r="D119" s="9">
        <f>SUM(D117*C119)</f>
        <v>36.057568561380101</v>
      </c>
    </row>
    <row r="120" spans="1:4" ht="15.75" thickBot="1" x14ac:dyDescent="0.3">
      <c r="A120" s="239"/>
      <c r="B120" s="21" t="s">
        <v>109</v>
      </c>
      <c r="C120" s="20">
        <v>0.03</v>
      </c>
      <c r="D120" s="9">
        <f>SUM(D117*C120)</f>
        <v>166.41954720636971</v>
      </c>
    </row>
    <row r="121" spans="1:4" ht="15.75" thickBot="1" x14ac:dyDescent="0.3">
      <c r="A121" s="239"/>
      <c r="B121" s="17" t="s">
        <v>110</v>
      </c>
      <c r="C121" s="2"/>
      <c r="D121" s="35"/>
    </row>
    <row r="122" spans="1:4" ht="15.75" thickBot="1" x14ac:dyDescent="0.3">
      <c r="A122" s="239"/>
      <c r="B122" s="17" t="s">
        <v>111</v>
      </c>
      <c r="C122" s="2"/>
      <c r="D122" s="35"/>
    </row>
    <row r="123" spans="1:4" ht="15.75" thickBot="1" x14ac:dyDescent="0.3">
      <c r="A123" s="240"/>
      <c r="B123" s="21" t="s">
        <v>112</v>
      </c>
      <c r="C123" s="20">
        <v>0.05</v>
      </c>
      <c r="D123" s="9">
        <f>SUM(D117*C123)</f>
        <v>277.36591201061623</v>
      </c>
    </row>
    <row r="124" spans="1:4" ht="15.75" thickBot="1" x14ac:dyDescent="0.3">
      <c r="A124" s="40"/>
      <c r="B124" s="41" t="s">
        <v>113</v>
      </c>
      <c r="C124" s="42">
        <f>SUM(C119:C123)</f>
        <v>8.6499999999999994E-2</v>
      </c>
      <c r="D124" s="15">
        <f>SUM(D119:D123)</f>
        <v>479.84302777836604</v>
      </c>
    </row>
    <row r="125" spans="1:4" ht="15.75" thickBot="1" x14ac:dyDescent="0.3">
      <c r="A125" s="229" t="s">
        <v>114</v>
      </c>
      <c r="B125" s="230"/>
      <c r="C125" s="231"/>
      <c r="D125" s="43">
        <f>SUM(D124+D114+D115)</f>
        <v>579.69230899581771</v>
      </c>
    </row>
    <row r="126" spans="1:4" ht="15.75" thickBot="1" x14ac:dyDescent="0.3">
      <c r="A126" s="226" t="s">
        <v>115</v>
      </c>
      <c r="B126" s="227"/>
      <c r="C126" s="228"/>
      <c r="D126" s="37" t="s">
        <v>23</v>
      </c>
    </row>
    <row r="127" spans="1:4" ht="15.75" thickBot="1" x14ac:dyDescent="0.3">
      <c r="A127" s="19" t="s">
        <v>1</v>
      </c>
      <c r="B127" s="17" t="s">
        <v>116</v>
      </c>
      <c r="C127" s="18"/>
      <c r="D127" s="9">
        <f>SUM(D28)</f>
        <v>1932.21</v>
      </c>
    </row>
    <row r="128" spans="1:4" ht="15.75" thickBot="1" x14ac:dyDescent="0.3">
      <c r="A128" s="19" t="s">
        <v>3</v>
      </c>
      <c r="B128" s="17" t="s">
        <v>117</v>
      </c>
      <c r="C128" s="18"/>
      <c r="D128" s="9">
        <f>SUM(D39)</f>
        <v>440.12</v>
      </c>
    </row>
    <row r="129" spans="1:4" ht="15.75" thickBot="1" x14ac:dyDescent="0.3">
      <c r="A129" s="19" t="s">
        <v>6</v>
      </c>
      <c r="B129" s="17" t="s">
        <v>118</v>
      </c>
      <c r="C129" s="18"/>
      <c r="D129" s="9">
        <f>SUM(D47)</f>
        <v>1167.2075722165052</v>
      </c>
    </row>
    <row r="130" spans="1:4" ht="15.75" thickBot="1" x14ac:dyDescent="0.3">
      <c r="A130" s="19" t="s">
        <v>9</v>
      </c>
      <c r="B130" s="17" t="s">
        <v>119</v>
      </c>
      <c r="C130" s="18"/>
      <c r="D130" s="9">
        <f>SUM(D109)</f>
        <v>1428.0883590000001</v>
      </c>
    </row>
    <row r="131" spans="1:4" ht="15.75" thickBot="1" x14ac:dyDescent="0.3">
      <c r="A131" s="235" t="s">
        <v>120</v>
      </c>
      <c r="B131" s="236"/>
      <c r="C131" s="237"/>
      <c r="D131" s="34">
        <f>SUM(D127:D130)</f>
        <v>4967.6259312165057</v>
      </c>
    </row>
    <row r="132" spans="1:4" ht="15.75" thickBot="1" x14ac:dyDescent="0.3">
      <c r="A132" s="19" t="s">
        <v>28</v>
      </c>
      <c r="B132" s="17" t="s">
        <v>121</v>
      </c>
      <c r="C132" s="18"/>
      <c r="D132" s="9">
        <f>SUM(D125)</f>
        <v>579.69230899581771</v>
      </c>
    </row>
    <row r="133" spans="1:4" ht="15.75" thickBot="1" x14ac:dyDescent="0.3">
      <c r="A133" s="223" t="s">
        <v>122</v>
      </c>
      <c r="B133" s="224"/>
      <c r="C133" s="225"/>
      <c r="D133" s="44">
        <f>SUM(D131:D132)</f>
        <v>5547.3182402123239</v>
      </c>
    </row>
  </sheetData>
  <mergeCells count="39">
    <mergeCell ref="C9:D9"/>
    <mergeCell ref="A1:D4"/>
    <mergeCell ref="A5:D5"/>
    <mergeCell ref="C6:D6"/>
    <mergeCell ref="C7:D7"/>
    <mergeCell ref="C8:D8"/>
    <mergeCell ref="A30:C30"/>
    <mergeCell ref="A10:D10"/>
    <mergeCell ref="A11:D11"/>
    <mergeCell ref="A12:D12"/>
    <mergeCell ref="A13:D13"/>
    <mergeCell ref="C14:D14"/>
    <mergeCell ref="C15:D15"/>
    <mergeCell ref="C16:D16"/>
    <mergeCell ref="C17:D17"/>
    <mergeCell ref="A19:C19"/>
    <mergeCell ref="B20:C20"/>
    <mergeCell ref="A28:C28"/>
    <mergeCell ref="A89:C89"/>
    <mergeCell ref="B31:C31"/>
    <mergeCell ref="A39:C39"/>
    <mergeCell ref="A41:C41"/>
    <mergeCell ref="B42:C42"/>
    <mergeCell ref="A47:C47"/>
    <mergeCell ref="A50:D50"/>
    <mergeCell ref="A51:C51"/>
    <mergeCell ref="A62:D62"/>
    <mergeCell ref="A64:C64"/>
    <mergeCell ref="A72:C72"/>
    <mergeCell ref="A78:D78"/>
    <mergeCell ref="A126:C126"/>
    <mergeCell ref="A131:C131"/>
    <mergeCell ref="A133:C133"/>
    <mergeCell ref="A101:C101"/>
    <mergeCell ref="A109:B109"/>
    <mergeCell ref="A111:C111"/>
    <mergeCell ref="A112:C112"/>
    <mergeCell ref="A116:A123"/>
    <mergeCell ref="A125:C125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3"/>
  <sheetViews>
    <sheetView topLeftCell="A38" workbookViewId="0">
      <selection activeCell="D110" sqref="D110"/>
    </sheetView>
  </sheetViews>
  <sheetFormatPr defaultRowHeight="15" x14ac:dyDescent="0.25"/>
  <cols>
    <col min="1" max="1" width="8.5703125" bestFit="1" customWidth="1"/>
    <col min="2" max="2" width="68" customWidth="1"/>
    <col min="3" max="3" width="18" customWidth="1"/>
    <col min="4" max="4" width="11.42578125" bestFit="1" customWidth="1"/>
  </cols>
  <sheetData>
    <row r="1" spans="1:4" x14ac:dyDescent="0.25">
      <c r="A1" s="241" t="s">
        <v>123</v>
      </c>
      <c r="B1" s="242"/>
      <c r="C1" s="242"/>
      <c r="D1" s="242"/>
    </row>
    <row r="2" spans="1:4" x14ac:dyDescent="0.25">
      <c r="A2" s="242"/>
      <c r="B2" s="242"/>
      <c r="C2" s="242"/>
      <c r="D2" s="242"/>
    </row>
    <row r="3" spans="1:4" x14ac:dyDescent="0.25">
      <c r="A3" s="242"/>
      <c r="B3" s="242"/>
      <c r="C3" s="242"/>
      <c r="D3" s="242"/>
    </row>
    <row r="4" spans="1:4" ht="15.75" thickBot="1" x14ac:dyDescent="0.3">
      <c r="A4" s="242"/>
      <c r="B4" s="242"/>
      <c r="C4" s="242"/>
      <c r="D4" s="242"/>
    </row>
    <row r="5" spans="1:4" ht="15.75" thickBot="1" x14ac:dyDescent="0.3">
      <c r="A5" s="223" t="s">
        <v>0</v>
      </c>
      <c r="B5" s="224"/>
      <c r="C5" s="224"/>
      <c r="D5" s="225"/>
    </row>
    <row r="6" spans="1:4" ht="15.75" thickBot="1" x14ac:dyDescent="0.3">
      <c r="A6" s="7" t="s">
        <v>1</v>
      </c>
      <c r="B6" s="45" t="s">
        <v>2</v>
      </c>
      <c r="C6" s="253">
        <v>43831</v>
      </c>
      <c r="D6" s="254"/>
    </row>
    <row r="7" spans="1:4" ht="15.75" thickBot="1" x14ac:dyDescent="0.3">
      <c r="A7" s="7" t="s">
        <v>3</v>
      </c>
      <c r="B7" s="45" t="s">
        <v>4</v>
      </c>
      <c r="C7" s="199" t="s">
        <v>5</v>
      </c>
      <c r="D7" s="200"/>
    </row>
    <row r="8" spans="1:4" ht="26.25" thickBot="1" x14ac:dyDescent="0.3">
      <c r="A8" s="7" t="s">
        <v>6</v>
      </c>
      <c r="B8" s="46" t="s">
        <v>7</v>
      </c>
      <c r="C8" s="199" t="s">
        <v>8</v>
      </c>
      <c r="D8" s="200"/>
    </row>
    <row r="9" spans="1:4" ht="15.75" thickBot="1" x14ac:dyDescent="0.3">
      <c r="A9" s="7" t="s">
        <v>9</v>
      </c>
      <c r="B9" s="45" t="s">
        <v>10</v>
      </c>
      <c r="C9" s="201">
        <v>12</v>
      </c>
      <c r="D9" s="202"/>
    </row>
    <row r="10" spans="1:4" ht="15.75" thickBot="1" x14ac:dyDescent="0.3">
      <c r="A10" s="255" t="s">
        <v>11</v>
      </c>
      <c r="B10" s="256"/>
      <c r="C10" s="256"/>
      <c r="D10" s="257"/>
    </row>
    <row r="11" spans="1:4" ht="15.75" thickBot="1" x14ac:dyDescent="0.3">
      <c r="A11" s="243" t="s">
        <v>12</v>
      </c>
      <c r="B11" s="244"/>
      <c r="C11" s="244"/>
      <c r="D11" s="245"/>
    </row>
    <row r="12" spans="1:4" ht="15.75" thickBot="1" x14ac:dyDescent="0.3">
      <c r="A12" s="258" t="s">
        <v>13</v>
      </c>
      <c r="B12" s="259"/>
      <c r="C12" s="259"/>
      <c r="D12" s="260"/>
    </row>
    <row r="13" spans="1:4" ht="15.75" thickBot="1" x14ac:dyDescent="0.3">
      <c r="A13" s="226" t="s">
        <v>14</v>
      </c>
      <c r="B13" s="227"/>
      <c r="C13" s="227"/>
      <c r="D13" s="228"/>
    </row>
    <row r="14" spans="1:4" ht="15.75" thickBot="1" x14ac:dyDescent="0.3">
      <c r="A14" s="47">
        <v>1</v>
      </c>
      <c r="B14" s="8" t="s">
        <v>15</v>
      </c>
      <c r="C14" s="199" t="s">
        <v>16</v>
      </c>
      <c r="D14" s="200"/>
    </row>
    <row r="15" spans="1:4" ht="15.75" thickBot="1" x14ac:dyDescent="0.3">
      <c r="A15" s="47">
        <v>2</v>
      </c>
      <c r="B15" s="8" t="s">
        <v>17</v>
      </c>
      <c r="C15" s="249">
        <v>2537.69</v>
      </c>
      <c r="D15" s="250"/>
    </row>
    <row r="16" spans="1:4" ht="15.75" thickBot="1" x14ac:dyDescent="0.3">
      <c r="A16" s="47">
        <v>3</v>
      </c>
      <c r="B16" s="8" t="s">
        <v>18</v>
      </c>
      <c r="C16" s="199" t="s">
        <v>128</v>
      </c>
      <c r="D16" s="200"/>
    </row>
    <row r="17" spans="1:4" ht="15.75" thickBot="1" x14ac:dyDescent="0.3">
      <c r="A17" s="47">
        <v>4</v>
      </c>
      <c r="B17" s="8" t="s">
        <v>20</v>
      </c>
      <c r="C17" s="251">
        <v>43466</v>
      </c>
      <c r="D17" s="252"/>
    </row>
    <row r="18" spans="1:4" ht="15.75" thickBot="1" x14ac:dyDescent="0.3"/>
    <row r="19" spans="1:4" ht="15.75" thickBot="1" x14ac:dyDescent="0.3">
      <c r="A19" s="212" t="s">
        <v>21</v>
      </c>
      <c r="B19" s="213"/>
      <c r="C19" s="214"/>
      <c r="D19" s="4"/>
    </row>
    <row r="20" spans="1:4" ht="15.75" thickBot="1" x14ac:dyDescent="0.3">
      <c r="A20" s="5">
        <v>1</v>
      </c>
      <c r="B20" s="218" t="s">
        <v>22</v>
      </c>
      <c r="C20" s="219"/>
      <c r="D20" s="6" t="s">
        <v>23</v>
      </c>
    </row>
    <row r="21" spans="1:4" ht="15.75" thickBot="1" x14ac:dyDescent="0.3">
      <c r="A21" s="7" t="s">
        <v>1</v>
      </c>
      <c r="B21" s="8" t="s">
        <v>24</v>
      </c>
      <c r="C21" s="16"/>
      <c r="D21" s="9">
        <v>2537.69</v>
      </c>
    </row>
    <row r="22" spans="1:4" ht="15.75" thickBot="1" x14ac:dyDescent="0.3">
      <c r="A22" s="7" t="s">
        <v>3</v>
      </c>
      <c r="B22" s="8" t="s">
        <v>25</v>
      </c>
      <c r="C22" s="18"/>
      <c r="D22" s="9"/>
    </row>
    <row r="23" spans="1:4" ht="15.75" thickBot="1" x14ac:dyDescent="0.3">
      <c r="A23" s="7" t="s">
        <v>6</v>
      </c>
      <c r="B23" s="8" t="s">
        <v>26</v>
      </c>
      <c r="C23" s="18"/>
      <c r="D23" s="9"/>
    </row>
    <row r="24" spans="1:4" ht="15.75" thickBot="1" x14ac:dyDescent="0.3">
      <c r="A24" s="7" t="s">
        <v>9</v>
      </c>
      <c r="B24" s="8" t="s">
        <v>27</v>
      </c>
      <c r="C24" s="18"/>
      <c r="D24" s="9"/>
    </row>
    <row r="25" spans="1:4" ht="15.75" thickBot="1" x14ac:dyDescent="0.3">
      <c r="A25" s="7" t="s">
        <v>28</v>
      </c>
      <c r="B25" s="8" t="s">
        <v>29</v>
      </c>
      <c r="C25" s="18"/>
      <c r="D25" s="9"/>
    </row>
    <row r="26" spans="1:4" ht="15.75" thickBot="1" x14ac:dyDescent="0.3">
      <c r="A26" s="7" t="s">
        <v>30</v>
      </c>
      <c r="B26" s="8" t="s">
        <v>31</v>
      </c>
      <c r="C26" s="16"/>
      <c r="D26" s="9"/>
    </row>
    <row r="27" spans="1:4" ht="15.75" thickBot="1" x14ac:dyDescent="0.3">
      <c r="A27" s="7" t="s">
        <v>32</v>
      </c>
      <c r="B27" s="8" t="s">
        <v>33</v>
      </c>
      <c r="C27" s="18"/>
      <c r="D27" s="9"/>
    </row>
    <row r="28" spans="1:4" ht="15.75" thickBot="1" x14ac:dyDescent="0.3">
      <c r="A28" s="246" t="s">
        <v>34</v>
      </c>
      <c r="B28" s="247"/>
      <c r="C28" s="248"/>
      <c r="D28" s="10">
        <f>SUM(D21:D27)</f>
        <v>2537.69</v>
      </c>
    </row>
    <row r="29" spans="1:4" ht="15.75" thickBot="1" x14ac:dyDescent="0.3">
      <c r="A29" s="1"/>
      <c r="B29" s="1"/>
      <c r="C29" s="1"/>
      <c r="D29" s="1"/>
    </row>
    <row r="30" spans="1:4" ht="15.75" thickBot="1" x14ac:dyDescent="0.3">
      <c r="A30" s="212" t="s">
        <v>35</v>
      </c>
      <c r="B30" s="213"/>
      <c r="C30" s="214"/>
      <c r="D30" s="4"/>
    </row>
    <row r="31" spans="1:4" ht="15.75" thickBot="1" x14ac:dyDescent="0.3">
      <c r="A31" s="5">
        <v>2</v>
      </c>
      <c r="B31" s="218" t="s">
        <v>36</v>
      </c>
      <c r="C31" s="219"/>
      <c r="D31" s="6" t="s">
        <v>23</v>
      </c>
    </row>
    <row r="32" spans="1:4" ht="15.75" thickBot="1" x14ac:dyDescent="0.3">
      <c r="A32" s="7" t="s">
        <v>1</v>
      </c>
      <c r="B32" s="8" t="s">
        <v>37</v>
      </c>
      <c r="C32" s="2"/>
      <c r="D32" s="9">
        <v>14.94</v>
      </c>
    </row>
    <row r="33" spans="1:4" ht="15.75" thickBot="1" x14ac:dyDescent="0.3">
      <c r="A33" s="7" t="s">
        <v>38</v>
      </c>
      <c r="B33" s="8" t="s">
        <v>39</v>
      </c>
      <c r="C33" s="6" t="s">
        <v>40</v>
      </c>
      <c r="D33" s="9">
        <v>376.24</v>
      </c>
    </row>
    <row r="34" spans="1:4" ht="15.75" thickBot="1" x14ac:dyDescent="0.3">
      <c r="A34" s="7" t="s">
        <v>41</v>
      </c>
      <c r="B34" s="8" t="s">
        <v>42</v>
      </c>
      <c r="C34" s="2"/>
      <c r="D34" s="9"/>
    </row>
    <row r="35" spans="1:4" ht="15.75" thickBot="1" x14ac:dyDescent="0.3">
      <c r="A35" s="7" t="s">
        <v>6</v>
      </c>
      <c r="B35" s="8" t="s">
        <v>43</v>
      </c>
      <c r="C35" s="2"/>
      <c r="D35" s="9"/>
    </row>
    <row r="36" spans="1:4" ht="39" thickBot="1" x14ac:dyDescent="0.3">
      <c r="A36" s="12" t="s">
        <v>9</v>
      </c>
      <c r="B36" s="13" t="s">
        <v>44</v>
      </c>
      <c r="C36" s="6" t="s">
        <v>45</v>
      </c>
      <c r="D36" s="14">
        <v>4.21</v>
      </c>
    </row>
    <row r="37" spans="1:4" ht="15.75" thickBot="1" x14ac:dyDescent="0.3">
      <c r="A37" s="7" t="s">
        <v>28</v>
      </c>
      <c r="B37" s="8" t="s">
        <v>46</v>
      </c>
      <c r="C37" s="2"/>
      <c r="D37" s="9">
        <v>9.41</v>
      </c>
    </row>
    <row r="38" spans="1:4" ht="15.75" thickBot="1" x14ac:dyDescent="0.3">
      <c r="A38" s="7" t="s">
        <v>30</v>
      </c>
      <c r="B38" s="8" t="s">
        <v>47</v>
      </c>
      <c r="C38" s="2"/>
      <c r="D38" s="9"/>
    </row>
    <row r="39" spans="1:4" ht="15.75" thickBot="1" x14ac:dyDescent="0.3">
      <c r="A39" s="212" t="s">
        <v>48</v>
      </c>
      <c r="B39" s="213"/>
      <c r="C39" s="214"/>
      <c r="D39" s="10">
        <f>SUM(D32:D38)</f>
        <v>404.8</v>
      </c>
    </row>
    <row r="40" spans="1:4" ht="15.75" thickBot="1" x14ac:dyDescent="0.3"/>
    <row r="41" spans="1:4" ht="15.75" thickBot="1" x14ac:dyDescent="0.3">
      <c r="A41" s="215" t="s">
        <v>49</v>
      </c>
      <c r="B41" s="216"/>
      <c r="C41" s="217"/>
      <c r="D41" s="23"/>
    </row>
    <row r="42" spans="1:4" ht="15.75" thickBot="1" x14ac:dyDescent="0.3">
      <c r="A42" s="5">
        <v>3</v>
      </c>
      <c r="B42" s="218" t="s">
        <v>50</v>
      </c>
      <c r="C42" s="219"/>
      <c r="D42" s="6" t="s">
        <v>23</v>
      </c>
    </row>
    <row r="43" spans="1:4" ht="15.75" thickBot="1" x14ac:dyDescent="0.3">
      <c r="A43" s="7" t="s">
        <v>1</v>
      </c>
      <c r="B43" s="8" t="s">
        <v>51</v>
      </c>
      <c r="C43" s="2"/>
      <c r="D43" s="9">
        <f>SUM(Plan6!E10)</f>
        <v>60.12</v>
      </c>
    </row>
    <row r="44" spans="1:4" ht="15.75" thickBot="1" x14ac:dyDescent="0.3">
      <c r="A44" s="7" t="s">
        <v>3</v>
      </c>
      <c r="B44" s="8" t="s">
        <v>52</v>
      </c>
      <c r="C44" s="2"/>
      <c r="D44" s="9"/>
    </row>
    <row r="45" spans="1:4" ht="15.75" thickBot="1" x14ac:dyDescent="0.3">
      <c r="A45" s="7" t="s">
        <v>6</v>
      </c>
      <c r="B45" s="8" t="s">
        <v>53</v>
      </c>
      <c r="C45" s="2"/>
      <c r="D45" s="9"/>
    </row>
    <row r="46" spans="1:4" ht="15.75" thickBot="1" x14ac:dyDescent="0.3">
      <c r="A46" s="7" t="s">
        <v>9</v>
      </c>
      <c r="B46" s="8" t="s">
        <v>47</v>
      </c>
      <c r="C46" s="2"/>
      <c r="D46" s="9"/>
    </row>
    <row r="47" spans="1:4" ht="15.75" thickBot="1" x14ac:dyDescent="0.3">
      <c r="A47" s="220" t="s">
        <v>54</v>
      </c>
      <c r="B47" s="221"/>
      <c r="C47" s="222"/>
      <c r="D47" s="24">
        <f>SUM(D43:D46)</f>
        <v>60.12</v>
      </c>
    </row>
    <row r="50" spans="1:4" ht="15" customHeight="1" x14ac:dyDescent="0.25">
      <c r="A50" s="208" t="s">
        <v>55</v>
      </c>
      <c r="B50" s="206"/>
      <c r="C50" s="206"/>
      <c r="D50" s="207"/>
    </row>
    <row r="51" spans="1:4" ht="15" customHeight="1" x14ac:dyDescent="0.25">
      <c r="A51" s="205" t="s">
        <v>56</v>
      </c>
      <c r="B51" s="206"/>
      <c r="C51" s="207"/>
      <c r="D51" s="153"/>
    </row>
    <row r="52" spans="1:4" x14ac:dyDescent="0.25">
      <c r="A52" s="154" t="s">
        <v>57</v>
      </c>
      <c r="B52" s="155" t="s">
        <v>58</v>
      </c>
      <c r="C52" s="155"/>
      <c r="D52" s="155" t="s">
        <v>23</v>
      </c>
    </row>
    <row r="53" spans="1:4" x14ac:dyDescent="0.25">
      <c r="A53" s="156" t="s">
        <v>1</v>
      </c>
      <c r="B53" s="157" t="s">
        <v>242</v>
      </c>
      <c r="C53" s="158">
        <v>0.2</v>
      </c>
      <c r="D53" s="159">
        <f>SUM(D28*C53)</f>
        <v>507.53800000000001</v>
      </c>
    </row>
    <row r="54" spans="1:4" x14ac:dyDescent="0.25">
      <c r="A54" s="156" t="s">
        <v>3</v>
      </c>
      <c r="B54" s="157" t="s">
        <v>243</v>
      </c>
      <c r="C54" s="158">
        <v>1.4999999999999999E-2</v>
      </c>
      <c r="D54" s="159">
        <f>SUM(D28*C54)</f>
        <v>38.065350000000002</v>
      </c>
    </row>
    <row r="55" spans="1:4" x14ac:dyDescent="0.25">
      <c r="A55" s="156" t="s">
        <v>6</v>
      </c>
      <c r="B55" s="157" t="s">
        <v>244</v>
      </c>
      <c r="C55" s="158">
        <v>0.01</v>
      </c>
      <c r="D55" s="159">
        <f>SUM(D28*C55)</f>
        <v>25.376900000000003</v>
      </c>
    </row>
    <row r="56" spans="1:4" ht="25.5" x14ac:dyDescent="0.25">
      <c r="A56" s="156" t="s">
        <v>9</v>
      </c>
      <c r="B56" s="157" t="s">
        <v>245</v>
      </c>
      <c r="C56" s="158">
        <v>2E-3</v>
      </c>
      <c r="D56" s="159">
        <f>SUM(D28*C56)</f>
        <v>5.07538</v>
      </c>
    </row>
    <row r="57" spans="1:4" x14ac:dyDescent="0.25">
      <c r="A57" s="156" t="s">
        <v>28</v>
      </c>
      <c r="B57" s="157" t="s">
        <v>246</v>
      </c>
      <c r="C57" s="158">
        <v>2.5000000000000001E-2</v>
      </c>
      <c r="D57" s="159">
        <f>SUM(D28*C57)</f>
        <v>63.442250000000001</v>
      </c>
    </row>
    <row r="58" spans="1:4" x14ac:dyDescent="0.25">
      <c r="A58" s="156" t="s">
        <v>30</v>
      </c>
      <c r="B58" s="155" t="s">
        <v>59</v>
      </c>
      <c r="C58" s="158">
        <v>0.08</v>
      </c>
      <c r="D58" s="159">
        <f>SUM(D28*C58)</f>
        <v>203.01520000000002</v>
      </c>
    </row>
    <row r="59" spans="1:4" x14ac:dyDescent="0.25">
      <c r="A59" s="156" t="s">
        <v>32</v>
      </c>
      <c r="B59" s="157" t="s">
        <v>247</v>
      </c>
      <c r="C59" s="158">
        <v>0.03</v>
      </c>
      <c r="D59" s="159">
        <f>SUM(D28*C59)</f>
        <v>76.130700000000004</v>
      </c>
    </row>
    <row r="60" spans="1:4" ht="25.5" x14ac:dyDescent="0.25">
      <c r="A60" s="156" t="s">
        <v>60</v>
      </c>
      <c r="B60" s="160" t="s">
        <v>248</v>
      </c>
      <c r="C60" s="158">
        <v>6.0000000000000001E-3</v>
      </c>
      <c r="D60" s="159">
        <f>SUM(D28*C60)</f>
        <v>15.226140000000001</v>
      </c>
    </row>
    <row r="61" spans="1:4" x14ac:dyDescent="0.25">
      <c r="A61" s="161" t="s">
        <v>61</v>
      </c>
      <c r="B61" s="161"/>
      <c r="C61" s="162">
        <f t="shared" ref="C61:D61" si="0">SUM(C53:C60)</f>
        <v>0.3680000000000001</v>
      </c>
      <c r="D61" s="163">
        <f t="shared" si="0"/>
        <v>933.86991999999998</v>
      </c>
    </row>
    <row r="62" spans="1:4" ht="15" customHeight="1" x14ac:dyDescent="0.25">
      <c r="A62" s="208" t="s">
        <v>99</v>
      </c>
      <c r="B62" s="206"/>
      <c r="C62" s="206"/>
      <c r="D62" s="207"/>
    </row>
    <row r="63" spans="1:4" x14ac:dyDescent="0.25">
      <c r="A63" s="164"/>
      <c r="B63" s="165"/>
      <c r="C63" s="166"/>
      <c r="D63" s="167"/>
    </row>
    <row r="64" spans="1:4" ht="15" customHeight="1" x14ac:dyDescent="0.25">
      <c r="A64" s="205" t="s">
        <v>62</v>
      </c>
      <c r="B64" s="206"/>
      <c r="C64" s="207"/>
      <c r="D64" s="153"/>
    </row>
    <row r="65" spans="1:4" x14ac:dyDescent="0.25">
      <c r="A65" s="154" t="s">
        <v>63</v>
      </c>
      <c r="B65" s="155" t="s">
        <v>64</v>
      </c>
      <c r="C65" s="155"/>
      <c r="D65" s="155" t="s">
        <v>23</v>
      </c>
    </row>
    <row r="66" spans="1:4" x14ac:dyDescent="0.25">
      <c r="A66" s="156" t="s">
        <v>1</v>
      </c>
      <c r="B66" s="155" t="s">
        <v>65</v>
      </c>
      <c r="C66" s="168">
        <v>8.3299999999999999E-2</v>
      </c>
      <c r="D66" s="159">
        <f>SUM(D28*C66)</f>
        <v>211.389577</v>
      </c>
    </row>
    <row r="67" spans="1:4" x14ac:dyDescent="0.25">
      <c r="A67" s="156" t="s">
        <v>3</v>
      </c>
      <c r="B67" s="155" t="s">
        <v>66</v>
      </c>
      <c r="C67" s="168">
        <v>2.7799999999999998E-2</v>
      </c>
      <c r="D67" s="159">
        <f>SUM(D28*C67)</f>
        <v>70.547781999999998</v>
      </c>
    </row>
    <row r="68" spans="1:4" x14ac:dyDescent="0.25">
      <c r="A68" s="161" t="s">
        <v>67</v>
      </c>
      <c r="B68" s="161"/>
      <c r="C68" s="162">
        <v>0.1111</v>
      </c>
      <c r="D68" s="163">
        <f>SUM(D66:D67)</f>
        <v>281.93735900000001</v>
      </c>
    </row>
    <row r="69" spans="1:4" x14ac:dyDescent="0.25">
      <c r="A69" s="156" t="s">
        <v>6</v>
      </c>
      <c r="B69" s="169" t="s">
        <v>68</v>
      </c>
      <c r="C69" s="168">
        <v>4.0899999999999999E-2</v>
      </c>
      <c r="D69" s="159">
        <f>SUM(D28*C69)</f>
        <v>103.791521</v>
      </c>
    </row>
    <row r="70" spans="1:4" x14ac:dyDescent="0.25">
      <c r="A70" s="161" t="s">
        <v>61</v>
      </c>
      <c r="B70" s="161"/>
      <c r="C70" s="170">
        <v>0.152</v>
      </c>
      <c r="D70" s="163">
        <f>SUM(D68:D69)</f>
        <v>385.72888</v>
      </c>
    </row>
    <row r="71" spans="1:4" x14ac:dyDescent="0.25">
      <c r="A71" s="171"/>
      <c r="B71" s="172"/>
      <c r="C71" s="173"/>
      <c r="D71" s="174"/>
    </row>
    <row r="72" spans="1:4" ht="15" customHeight="1" x14ac:dyDescent="0.25">
      <c r="A72" s="205" t="s">
        <v>69</v>
      </c>
      <c r="B72" s="206"/>
      <c r="C72" s="207"/>
      <c r="D72" s="153"/>
    </row>
    <row r="73" spans="1:4" x14ac:dyDescent="0.25">
      <c r="A73" s="154" t="s">
        <v>70</v>
      </c>
      <c r="B73" s="155" t="s">
        <v>71</v>
      </c>
      <c r="C73" s="155"/>
      <c r="D73" s="155" t="s">
        <v>23</v>
      </c>
    </row>
    <row r="74" spans="1:4" x14ac:dyDescent="0.25">
      <c r="A74" s="156" t="s">
        <v>1</v>
      </c>
      <c r="B74" s="155" t="s">
        <v>72</v>
      </c>
      <c r="C74" s="158">
        <v>6.4999999999999997E-3</v>
      </c>
      <c r="D74" s="159">
        <f>SUM(D28*C74)</f>
        <v>16.494985</v>
      </c>
    </row>
    <row r="75" spans="1:4" x14ac:dyDescent="0.25">
      <c r="A75" s="156" t="s">
        <v>3</v>
      </c>
      <c r="B75" s="169" t="s">
        <v>73</v>
      </c>
      <c r="C75" s="168">
        <v>2.3999999999999998E-3</v>
      </c>
      <c r="D75" s="159">
        <f>SUM(D28*C75)</f>
        <v>6.0904559999999996</v>
      </c>
    </row>
    <row r="76" spans="1:4" x14ac:dyDescent="0.25">
      <c r="A76" s="161" t="s">
        <v>61</v>
      </c>
      <c r="B76" s="161"/>
      <c r="C76" s="162">
        <v>8.8999999999999999E-3</v>
      </c>
      <c r="D76" s="163">
        <v>22.58</v>
      </c>
    </row>
    <row r="77" spans="1:4" x14ac:dyDescent="0.25">
      <c r="A77" s="171"/>
      <c r="B77" s="172"/>
      <c r="C77" s="175"/>
      <c r="D77" s="176"/>
    </row>
    <row r="78" spans="1:4" ht="15" customHeight="1" x14ac:dyDescent="0.25">
      <c r="A78" s="205" t="s">
        <v>74</v>
      </c>
      <c r="B78" s="206"/>
      <c r="C78" s="206"/>
      <c r="D78" s="207"/>
    </row>
    <row r="79" spans="1:4" x14ac:dyDescent="0.25">
      <c r="A79" s="154" t="s">
        <v>75</v>
      </c>
      <c r="B79" s="155" t="s">
        <v>76</v>
      </c>
      <c r="C79" s="155"/>
      <c r="D79" s="155" t="s">
        <v>23</v>
      </c>
    </row>
    <row r="80" spans="1:4" x14ac:dyDescent="0.25">
      <c r="A80" s="156" t="s">
        <v>1</v>
      </c>
      <c r="B80" s="169" t="s">
        <v>77</v>
      </c>
      <c r="C80" s="168">
        <v>4.1999999999999997E-3</v>
      </c>
      <c r="D80" s="159">
        <f>SUM(D28*C80)</f>
        <v>10.658298</v>
      </c>
    </row>
    <row r="81" spans="1:4" x14ac:dyDescent="0.25">
      <c r="A81" s="156" t="s">
        <v>3</v>
      </c>
      <c r="B81" s="169" t="s">
        <v>78</v>
      </c>
      <c r="C81" s="168">
        <v>2.9999999999999997E-4</v>
      </c>
      <c r="D81" s="159">
        <f>SUM(D28*C81)</f>
        <v>0.76130699999999996</v>
      </c>
    </row>
    <row r="82" spans="1:4" x14ac:dyDescent="0.25">
      <c r="A82" s="156" t="s">
        <v>6</v>
      </c>
      <c r="B82" s="169" t="s">
        <v>79</v>
      </c>
      <c r="C82" s="168">
        <v>3.5999999999999997E-2</v>
      </c>
      <c r="D82" s="159">
        <f>SUM(D28*C82)</f>
        <v>91.356839999999991</v>
      </c>
    </row>
    <row r="83" spans="1:4" x14ac:dyDescent="0.25">
      <c r="A83" s="156" t="s">
        <v>9</v>
      </c>
      <c r="B83" s="155" t="s">
        <v>80</v>
      </c>
      <c r="C83" s="168">
        <v>1.9400000000000001E-2</v>
      </c>
      <c r="D83" s="159">
        <f>SUM(D28*C83)</f>
        <v>49.231186000000001</v>
      </c>
    </row>
    <row r="84" spans="1:4" x14ac:dyDescent="0.25">
      <c r="A84" s="156" t="s">
        <v>28</v>
      </c>
      <c r="B84" s="177" t="s">
        <v>125</v>
      </c>
      <c r="C84" s="168">
        <v>7.1000000000000004E-3</v>
      </c>
      <c r="D84" s="159">
        <f>SUM(D28*C84)</f>
        <v>18.017599000000001</v>
      </c>
    </row>
    <row r="85" spans="1:4" ht="25.5" x14ac:dyDescent="0.25">
      <c r="A85" s="156" t="s">
        <v>30</v>
      </c>
      <c r="B85" s="177" t="s">
        <v>126</v>
      </c>
      <c r="C85" s="168">
        <v>2E-3</v>
      </c>
      <c r="D85" s="159">
        <f>SUM(D28*C85)</f>
        <v>5.07538</v>
      </c>
    </row>
    <row r="86" spans="1:4" ht="25.5" x14ac:dyDescent="0.25">
      <c r="A86" s="178" t="s">
        <v>32</v>
      </c>
      <c r="B86" s="155" t="s">
        <v>81</v>
      </c>
      <c r="C86" s="179">
        <v>0</v>
      </c>
      <c r="D86" s="159">
        <f t="shared" ref="D86" si="1">SUM(D33*C86)</f>
        <v>0</v>
      </c>
    </row>
    <row r="87" spans="1:4" x14ac:dyDescent="0.25">
      <c r="A87" s="161" t="s">
        <v>61</v>
      </c>
      <c r="B87" s="161"/>
      <c r="C87" s="162">
        <v>6.9000000000000006E-2</v>
      </c>
      <c r="D87" s="163">
        <v>175.11</v>
      </c>
    </row>
    <row r="88" spans="1:4" ht="15.75" thickBot="1" x14ac:dyDescent="0.3">
      <c r="A88" s="180"/>
      <c r="B88" s="181"/>
      <c r="C88" s="182"/>
      <c r="D88" s="183"/>
    </row>
    <row r="89" spans="1:4" ht="15.75" customHeight="1" thickBot="1" x14ac:dyDescent="0.3">
      <c r="A89" s="209" t="s">
        <v>82</v>
      </c>
      <c r="B89" s="210"/>
      <c r="C89" s="211"/>
      <c r="D89" s="184"/>
    </row>
    <row r="90" spans="1:4" ht="15.75" thickBot="1" x14ac:dyDescent="0.3">
      <c r="A90" s="185" t="s">
        <v>83</v>
      </c>
      <c r="B90" s="186" t="s">
        <v>84</v>
      </c>
      <c r="C90" s="187"/>
      <c r="D90" s="188" t="s">
        <v>23</v>
      </c>
    </row>
    <row r="91" spans="1:4" ht="15.75" thickBot="1" x14ac:dyDescent="0.3">
      <c r="A91" s="189" t="s">
        <v>1</v>
      </c>
      <c r="B91" s="188" t="s">
        <v>85</v>
      </c>
      <c r="C91" s="190">
        <v>8.3299999999999999E-2</v>
      </c>
      <c r="D91" s="191">
        <f>SUM(D28*C91)</f>
        <v>211.389577</v>
      </c>
    </row>
    <row r="92" spans="1:4" ht="15.75" thickBot="1" x14ac:dyDescent="0.3">
      <c r="A92" s="189" t="s">
        <v>3</v>
      </c>
      <c r="B92" s="188" t="s">
        <v>86</v>
      </c>
      <c r="C92" s="190">
        <v>1.66E-2</v>
      </c>
      <c r="D92" s="191">
        <f>SUM(D28*C92)</f>
        <v>42.125654000000004</v>
      </c>
    </row>
    <row r="93" spans="1:4" ht="15.75" thickBot="1" x14ac:dyDescent="0.3">
      <c r="A93" s="189" t="s">
        <v>6</v>
      </c>
      <c r="B93" s="188" t="s">
        <v>87</v>
      </c>
      <c r="C93" s="190">
        <v>2.0000000000000001E-4</v>
      </c>
      <c r="D93" s="191">
        <f>SUM(D28*C93)</f>
        <v>0.50753800000000004</v>
      </c>
    </row>
    <row r="94" spans="1:4" ht="15.75" thickBot="1" x14ac:dyDescent="0.3">
      <c r="A94" s="189" t="s">
        <v>9</v>
      </c>
      <c r="B94" s="188" t="s">
        <v>88</v>
      </c>
      <c r="C94" s="190">
        <v>2.8E-3</v>
      </c>
      <c r="D94" s="191">
        <f>SUM(D28*C94)</f>
        <v>7.1055320000000002</v>
      </c>
    </row>
    <row r="95" spans="1:4" ht="15.75" thickBot="1" x14ac:dyDescent="0.3">
      <c r="A95" s="189" t="s">
        <v>28</v>
      </c>
      <c r="B95" s="188" t="s">
        <v>89</v>
      </c>
      <c r="C95" s="190">
        <v>2.9999999999999997E-4</v>
      </c>
      <c r="D95" s="191">
        <f>SUM(D28*C95)</f>
        <v>0.76130699999999996</v>
      </c>
    </row>
    <row r="96" spans="1:4" ht="15.75" thickBot="1" x14ac:dyDescent="0.3">
      <c r="A96" s="189" t="s">
        <v>30</v>
      </c>
      <c r="B96" s="192" t="s">
        <v>33</v>
      </c>
      <c r="C96" s="190">
        <v>0</v>
      </c>
      <c r="D96" s="191"/>
    </row>
    <row r="97" spans="1:4" ht="15.75" thickBot="1" x14ac:dyDescent="0.3">
      <c r="A97" s="193" t="s">
        <v>67</v>
      </c>
      <c r="B97" s="194"/>
      <c r="C97" s="195">
        <v>0.1032</v>
      </c>
      <c r="D97" s="196">
        <f>SUM(D91:D96)</f>
        <v>261.88960800000001</v>
      </c>
    </row>
    <row r="98" spans="1:4" ht="26.25" thickBot="1" x14ac:dyDescent="0.3">
      <c r="A98" s="189" t="s">
        <v>32</v>
      </c>
      <c r="B98" s="197" t="s">
        <v>90</v>
      </c>
      <c r="C98" s="190">
        <v>3.7999999999999999E-2</v>
      </c>
      <c r="D98" s="191">
        <f>SUM(D28*C98)</f>
        <v>96.432220000000001</v>
      </c>
    </row>
    <row r="99" spans="1:4" ht="15.75" thickBot="1" x14ac:dyDescent="0.3">
      <c r="A99" s="193" t="s">
        <v>61</v>
      </c>
      <c r="B99" s="194"/>
      <c r="C99" s="195">
        <v>0.14119999999999999</v>
      </c>
      <c r="D99" s="196">
        <v>358.33</v>
      </c>
    </row>
    <row r="100" spans="1:4" ht="15.75" thickBot="1" x14ac:dyDescent="0.3">
      <c r="A100" s="25"/>
      <c r="B100" s="26"/>
      <c r="C100" s="27"/>
      <c r="D100" s="28"/>
    </row>
    <row r="101" spans="1:4" ht="15.75" thickBot="1" x14ac:dyDescent="0.3">
      <c r="A101" s="232" t="s">
        <v>91</v>
      </c>
      <c r="B101" s="233"/>
      <c r="C101" s="233"/>
      <c r="D101" s="31"/>
    </row>
    <row r="102" spans="1:4" ht="15.75" thickBot="1" x14ac:dyDescent="0.3">
      <c r="A102" s="5">
        <v>4</v>
      </c>
      <c r="B102" s="17" t="s">
        <v>92</v>
      </c>
      <c r="C102" s="18"/>
      <c r="D102" s="6" t="s">
        <v>23</v>
      </c>
    </row>
    <row r="103" spans="1:4" ht="15.75" thickBot="1" x14ac:dyDescent="0.3">
      <c r="A103" s="7" t="s">
        <v>57</v>
      </c>
      <c r="B103" s="6" t="s">
        <v>93</v>
      </c>
      <c r="C103" s="3"/>
      <c r="D103" s="22">
        <f>SUM(D61)</f>
        <v>933.86991999999998</v>
      </c>
    </row>
    <row r="104" spans="1:4" ht="15.75" thickBot="1" x14ac:dyDescent="0.3">
      <c r="A104" s="7" t="s">
        <v>63</v>
      </c>
      <c r="B104" s="6" t="s">
        <v>94</v>
      </c>
      <c r="C104" s="2"/>
      <c r="D104" s="22">
        <f>SUM(D70)</f>
        <v>385.72888</v>
      </c>
    </row>
    <row r="105" spans="1:4" ht="15.75" thickBot="1" x14ac:dyDescent="0.3">
      <c r="A105" s="7" t="s">
        <v>70</v>
      </c>
      <c r="B105" s="6" t="s">
        <v>72</v>
      </c>
      <c r="C105" s="2"/>
      <c r="D105" s="22">
        <f>SUM(D76)</f>
        <v>22.58</v>
      </c>
    </row>
    <row r="106" spans="1:4" ht="15.75" thickBot="1" x14ac:dyDescent="0.3">
      <c r="A106" s="7" t="s">
        <v>75</v>
      </c>
      <c r="B106" s="6" t="s">
        <v>95</v>
      </c>
      <c r="C106" s="2"/>
      <c r="D106" s="22">
        <f>SUM(D87)</f>
        <v>175.11</v>
      </c>
    </row>
    <row r="107" spans="1:4" ht="15.75" thickBot="1" x14ac:dyDescent="0.3">
      <c r="A107" s="7" t="s">
        <v>83</v>
      </c>
      <c r="B107" s="6" t="s">
        <v>96</v>
      </c>
      <c r="C107" s="2"/>
      <c r="D107" s="9">
        <f>SUM(D99)</f>
        <v>358.33</v>
      </c>
    </row>
    <row r="108" spans="1:4" ht="15.75" thickBot="1" x14ac:dyDescent="0.3">
      <c r="A108" s="7" t="s">
        <v>97</v>
      </c>
      <c r="B108" s="6" t="s">
        <v>33</v>
      </c>
      <c r="C108" s="2"/>
      <c r="D108" s="9"/>
    </row>
    <row r="109" spans="1:4" ht="15.75" thickBot="1" x14ac:dyDescent="0.3">
      <c r="A109" s="203" t="s">
        <v>98</v>
      </c>
      <c r="B109" s="204"/>
      <c r="C109" s="31" t="s">
        <v>61</v>
      </c>
      <c r="D109" s="33">
        <v>1875.64</v>
      </c>
    </row>
    <row r="110" spans="1:4" ht="15.75" thickBot="1" x14ac:dyDescent="0.3"/>
    <row r="111" spans="1:4" ht="15.75" thickBot="1" x14ac:dyDescent="0.3">
      <c r="A111" s="229" t="s">
        <v>100</v>
      </c>
      <c r="B111" s="230"/>
      <c r="C111" s="231"/>
      <c r="D111" s="38">
        <f>SUM(D28+D39+D47+D109)</f>
        <v>4878.25</v>
      </c>
    </row>
    <row r="112" spans="1:4" ht="15.75" thickBot="1" x14ac:dyDescent="0.3">
      <c r="A112" s="232" t="s">
        <v>101</v>
      </c>
      <c r="B112" s="233"/>
      <c r="C112" s="234"/>
      <c r="D112" s="39"/>
    </row>
    <row r="113" spans="1:6" ht="15.75" thickBot="1" x14ac:dyDescent="0.3">
      <c r="A113" s="5">
        <v>5</v>
      </c>
      <c r="B113" s="17" t="s">
        <v>102</v>
      </c>
      <c r="C113" s="18"/>
      <c r="D113" s="36" t="s">
        <v>23</v>
      </c>
    </row>
    <row r="114" spans="1:6" ht="15.75" thickBot="1" x14ac:dyDescent="0.3">
      <c r="A114" s="19" t="s">
        <v>1</v>
      </c>
      <c r="B114" s="6" t="s">
        <v>103</v>
      </c>
      <c r="C114" s="32">
        <v>0.01</v>
      </c>
      <c r="D114" s="9">
        <f>SUM(D111*C114)</f>
        <v>48.782499999999999</v>
      </c>
    </row>
    <row r="115" spans="1:6" ht="15.75" thickBot="1" x14ac:dyDescent="0.3">
      <c r="A115" s="19" t="s">
        <v>3</v>
      </c>
      <c r="B115" s="6" t="s">
        <v>104</v>
      </c>
      <c r="C115" s="32">
        <v>0.01</v>
      </c>
      <c r="D115" s="9">
        <f>SUM(D111+D114)*C115</f>
        <v>49.270325000000007</v>
      </c>
    </row>
    <row r="116" spans="1:6" ht="15.75" thickBot="1" x14ac:dyDescent="0.3">
      <c r="A116" s="238" t="s">
        <v>6</v>
      </c>
      <c r="B116" s="17" t="s">
        <v>105</v>
      </c>
      <c r="C116" s="11">
        <v>0.91349999999999998</v>
      </c>
      <c r="D116" s="9">
        <f>SUM(D111+D114+D115)</f>
        <v>4976.3028250000007</v>
      </c>
    </row>
    <row r="117" spans="1:6" ht="15.75" thickBot="1" x14ac:dyDescent="0.3">
      <c r="A117" s="239"/>
      <c r="B117" s="17" t="s">
        <v>106</v>
      </c>
      <c r="C117" s="152"/>
      <c r="D117" s="9">
        <f>SUM(D116/C116)</f>
        <v>5447.5126710454306</v>
      </c>
    </row>
    <row r="118" spans="1:6" ht="15.75" thickBot="1" x14ac:dyDescent="0.3">
      <c r="A118" s="239"/>
      <c r="B118" s="17" t="s">
        <v>107</v>
      </c>
      <c r="C118" s="2"/>
      <c r="D118" s="35"/>
    </row>
    <row r="119" spans="1:6" ht="15.75" thickBot="1" x14ac:dyDescent="0.3">
      <c r="A119" s="239"/>
      <c r="B119" s="21" t="s">
        <v>108</v>
      </c>
      <c r="C119" s="20">
        <v>6.4999999999999997E-3</v>
      </c>
      <c r="D119" s="9">
        <f>SUM(D117*C119)</f>
        <v>35.408832361795298</v>
      </c>
      <c r="F119" t="str" cm="1">
        <f t="array" ref="F119">+B119:F123</f>
        <v>C1-A (PIS 1,65)</v>
      </c>
    </row>
    <row r="120" spans="1:6" ht="15.75" thickBot="1" x14ac:dyDescent="0.3">
      <c r="A120" s="239"/>
      <c r="B120" s="21" t="s">
        <v>109</v>
      </c>
      <c r="C120" s="20">
        <v>0.03</v>
      </c>
      <c r="D120" s="9">
        <f>SUM(D117*C120)</f>
        <v>163.42538013136291</v>
      </c>
    </row>
    <row r="121" spans="1:6" ht="15.75" thickBot="1" x14ac:dyDescent="0.3">
      <c r="A121" s="239"/>
      <c r="B121" s="17" t="s">
        <v>110</v>
      </c>
      <c r="C121" s="2"/>
      <c r="D121" s="35"/>
    </row>
    <row r="122" spans="1:6" ht="15.75" thickBot="1" x14ac:dyDescent="0.3">
      <c r="A122" s="239"/>
      <c r="B122" s="17" t="s">
        <v>111</v>
      </c>
      <c r="C122" s="2"/>
      <c r="D122" s="35"/>
    </row>
    <row r="123" spans="1:6" ht="15.75" thickBot="1" x14ac:dyDescent="0.3">
      <c r="A123" s="240"/>
      <c r="B123" s="21" t="s">
        <v>112</v>
      </c>
      <c r="C123" s="20">
        <v>0.05</v>
      </c>
      <c r="D123" s="9">
        <f>SUM(D117*C123)</f>
        <v>272.37563355227155</v>
      </c>
    </row>
    <row r="124" spans="1:6" ht="15.75" thickBot="1" x14ac:dyDescent="0.3">
      <c r="A124" s="40"/>
      <c r="B124" s="41" t="s">
        <v>113</v>
      </c>
      <c r="C124" s="42">
        <f>SUM(C119:C123)</f>
        <v>8.6499999999999994E-2</v>
      </c>
      <c r="D124" s="15">
        <f>SUM(D119:D123)</f>
        <v>471.2098460454298</v>
      </c>
    </row>
    <row r="125" spans="1:6" ht="15.75" thickBot="1" x14ac:dyDescent="0.3">
      <c r="A125" s="229" t="s">
        <v>114</v>
      </c>
      <c r="B125" s="230"/>
      <c r="C125" s="231"/>
      <c r="D125" s="43">
        <f>SUM(D124+D114+D115)</f>
        <v>569.26267104542978</v>
      </c>
    </row>
    <row r="126" spans="1:6" ht="15.75" thickBot="1" x14ac:dyDescent="0.3">
      <c r="A126" s="226" t="s">
        <v>115</v>
      </c>
      <c r="B126" s="227"/>
      <c r="C126" s="228"/>
      <c r="D126" s="37" t="s">
        <v>23</v>
      </c>
    </row>
    <row r="127" spans="1:6" ht="15.75" thickBot="1" x14ac:dyDescent="0.3">
      <c r="A127" s="19" t="s">
        <v>1</v>
      </c>
      <c r="B127" s="17" t="s">
        <v>116</v>
      </c>
      <c r="C127" s="18"/>
      <c r="D127" s="9">
        <f>SUM(D28)</f>
        <v>2537.69</v>
      </c>
    </row>
    <row r="128" spans="1:6" ht="15.75" thickBot="1" x14ac:dyDescent="0.3">
      <c r="A128" s="19" t="s">
        <v>3</v>
      </c>
      <c r="B128" s="17" t="s">
        <v>117</v>
      </c>
      <c r="C128" s="18"/>
      <c r="D128" s="9">
        <f>SUM(D39)</f>
        <v>404.8</v>
      </c>
    </row>
    <row r="129" spans="1:4" ht="15.75" thickBot="1" x14ac:dyDescent="0.3">
      <c r="A129" s="19" t="s">
        <v>6</v>
      </c>
      <c r="B129" s="17" t="s">
        <v>118</v>
      </c>
      <c r="C129" s="18"/>
      <c r="D129" s="9">
        <f>SUM(D47)</f>
        <v>60.12</v>
      </c>
    </row>
    <row r="130" spans="1:4" ht="15.75" thickBot="1" x14ac:dyDescent="0.3">
      <c r="A130" s="19" t="s">
        <v>9</v>
      </c>
      <c r="B130" s="17" t="s">
        <v>119</v>
      </c>
      <c r="C130" s="18"/>
      <c r="D130" s="9">
        <f>SUM(D109)</f>
        <v>1875.64</v>
      </c>
    </row>
    <row r="131" spans="1:4" ht="15.75" thickBot="1" x14ac:dyDescent="0.3">
      <c r="A131" s="235" t="s">
        <v>120</v>
      </c>
      <c r="B131" s="236"/>
      <c r="C131" s="237"/>
      <c r="D131" s="34">
        <f>SUM(D127:D130)</f>
        <v>4878.25</v>
      </c>
    </row>
    <row r="132" spans="1:4" ht="15.75" thickBot="1" x14ac:dyDescent="0.3">
      <c r="A132" s="19" t="s">
        <v>28</v>
      </c>
      <c r="B132" s="17" t="s">
        <v>121</v>
      </c>
      <c r="C132" s="18"/>
      <c r="D132" s="9">
        <f>SUM(D125)</f>
        <v>569.26267104542978</v>
      </c>
    </row>
    <row r="133" spans="1:4" ht="15.75" thickBot="1" x14ac:dyDescent="0.3">
      <c r="A133" s="223" t="s">
        <v>122</v>
      </c>
      <c r="B133" s="224"/>
      <c r="C133" s="225"/>
      <c r="D133" s="44">
        <f>SUM(D131:D132)</f>
        <v>5447.5126710454297</v>
      </c>
    </row>
  </sheetData>
  <mergeCells count="39">
    <mergeCell ref="C9:D9"/>
    <mergeCell ref="A1:D4"/>
    <mergeCell ref="A5:D5"/>
    <mergeCell ref="C6:D6"/>
    <mergeCell ref="C7:D7"/>
    <mergeCell ref="C8:D8"/>
    <mergeCell ref="A30:C30"/>
    <mergeCell ref="A10:D10"/>
    <mergeCell ref="A11:D11"/>
    <mergeCell ref="A12:D12"/>
    <mergeCell ref="A13:D13"/>
    <mergeCell ref="C14:D14"/>
    <mergeCell ref="C15:D15"/>
    <mergeCell ref="C16:D16"/>
    <mergeCell ref="C17:D17"/>
    <mergeCell ref="A19:C19"/>
    <mergeCell ref="B20:C20"/>
    <mergeCell ref="A28:C28"/>
    <mergeCell ref="A89:C89"/>
    <mergeCell ref="B31:C31"/>
    <mergeCell ref="A39:C39"/>
    <mergeCell ref="A41:C41"/>
    <mergeCell ref="B42:C42"/>
    <mergeCell ref="A47:C47"/>
    <mergeCell ref="A50:D50"/>
    <mergeCell ref="A51:C51"/>
    <mergeCell ref="A62:D62"/>
    <mergeCell ref="A64:C64"/>
    <mergeCell ref="A72:C72"/>
    <mergeCell ref="A78:D78"/>
    <mergeCell ref="A126:C126"/>
    <mergeCell ref="A131:C131"/>
    <mergeCell ref="A133:C133"/>
    <mergeCell ref="A101:C101"/>
    <mergeCell ref="A109:B109"/>
    <mergeCell ref="A111:C111"/>
    <mergeCell ref="A112:C112"/>
    <mergeCell ref="A116:A123"/>
    <mergeCell ref="A125:C125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3"/>
  <sheetViews>
    <sheetView topLeftCell="A39" workbookViewId="0">
      <selection activeCell="F38" sqref="F38"/>
    </sheetView>
  </sheetViews>
  <sheetFormatPr defaultRowHeight="15" x14ac:dyDescent="0.25"/>
  <cols>
    <col min="1" max="1" width="8.5703125" bestFit="1" customWidth="1"/>
    <col min="2" max="2" width="68" customWidth="1"/>
    <col min="3" max="3" width="18" customWidth="1"/>
    <col min="4" max="4" width="11.42578125" bestFit="1" customWidth="1"/>
  </cols>
  <sheetData>
    <row r="1" spans="1:4" x14ac:dyDescent="0.25">
      <c r="A1" s="241" t="s">
        <v>123</v>
      </c>
      <c r="B1" s="242"/>
      <c r="C1" s="242"/>
      <c r="D1" s="242"/>
    </row>
    <row r="2" spans="1:4" x14ac:dyDescent="0.25">
      <c r="A2" s="242"/>
      <c r="B2" s="242"/>
      <c r="C2" s="242"/>
      <c r="D2" s="242"/>
    </row>
    <row r="3" spans="1:4" x14ac:dyDescent="0.25">
      <c r="A3" s="242"/>
      <c r="B3" s="242"/>
      <c r="C3" s="242"/>
      <c r="D3" s="242"/>
    </row>
    <row r="4" spans="1:4" ht="15.75" thickBot="1" x14ac:dyDescent="0.3">
      <c r="A4" s="242"/>
      <c r="B4" s="242"/>
      <c r="C4" s="242"/>
      <c r="D4" s="242"/>
    </row>
    <row r="5" spans="1:4" ht="15.75" thickBot="1" x14ac:dyDescent="0.3">
      <c r="A5" s="223" t="s">
        <v>0</v>
      </c>
      <c r="B5" s="224"/>
      <c r="C5" s="224"/>
      <c r="D5" s="225"/>
    </row>
    <row r="6" spans="1:4" ht="15.75" thickBot="1" x14ac:dyDescent="0.3">
      <c r="A6" s="7" t="s">
        <v>1</v>
      </c>
      <c r="B6" s="45" t="s">
        <v>2</v>
      </c>
      <c r="C6" s="253">
        <v>43831</v>
      </c>
      <c r="D6" s="254"/>
    </row>
    <row r="7" spans="1:4" ht="15.75" thickBot="1" x14ac:dyDescent="0.3">
      <c r="A7" s="7" t="s">
        <v>3</v>
      </c>
      <c r="B7" s="45" t="s">
        <v>4</v>
      </c>
      <c r="C7" s="199" t="s">
        <v>5</v>
      </c>
      <c r="D7" s="200"/>
    </row>
    <row r="8" spans="1:4" ht="26.25" thickBot="1" x14ac:dyDescent="0.3">
      <c r="A8" s="7" t="s">
        <v>6</v>
      </c>
      <c r="B8" s="46" t="s">
        <v>7</v>
      </c>
      <c r="C8" s="199" t="s">
        <v>8</v>
      </c>
      <c r="D8" s="200"/>
    </row>
    <row r="9" spans="1:4" ht="15.75" thickBot="1" x14ac:dyDescent="0.3">
      <c r="A9" s="7" t="s">
        <v>9</v>
      </c>
      <c r="B9" s="45" t="s">
        <v>10</v>
      </c>
      <c r="C9" s="201">
        <v>12</v>
      </c>
      <c r="D9" s="202"/>
    </row>
    <row r="10" spans="1:4" ht="15.75" thickBot="1" x14ac:dyDescent="0.3">
      <c r="A10" s="255" t="s">
        <v>11</v>
      </c>
      <c r="B10" s="256"/>
      <c r="C10" s="256"/>
      <c r="D10" s="257"/>
    </row>
    <row r="11" spans="1:4" ht="15.75" thickBot="1" x14ac:dyDescent="0.3">
      <c r="A11" s="243" t="s">
        <v>12</v>
      </c>
      <c r="B11" s="244"/>
      <c r="C11" s="244"/>
      <c r="D11" s="245"/>
    </row>
    <row r="12" spans="1:4" ht="15.75" thickBot="1" x14ac:dyDescent="0.3">
      <c r="A12" s="258" t="s">
        <v>13</v>
      </c>
      <c r="B12" s="259"/>
      <c r="C12" s="259"/>
      <c r="D12" s="260"/>
    </row>
    <row r="13" spans="1:4" ht="15.75" thickBot="1" x14ac:dyDescent="0.3">
      <c r="A13" s="226" t="s">
        <v>14</v>
      </c>
      <c r="B13" s="227"/>
      <c r="C13" s="227"/>
      <c r="D13" s="228"/>
    </row>
    <row r="14" spans="1:4" ht="15.75" thickBot="1" x14ac:dyDescent="0.3">
      <c r="A14" s="47">
        <v>1</v>
      </c>
      <c r="B14" s="8" t="s">
        <v>15</v>
      </c>
      <c r="C14" s="199" t="s">
        <v>16</v>
      </c>
      <c r="D14" s="200"/>
    </row>
    <row r="15" spans="1:4" ht="15.75" thickBot="1" x14ac:dyDescent="0.3">
      <c r="A15" s="47">
        <v>2</v>
      </c>
      <c r="B15" s="8" t="s">
        <v>17</v>
      </c>
      <c r="C15" s="249">
        <v>2041.34</v>
      </c>
      <c r="D15" s="250"/>
    </row>
    <row r="16" spans="1:4" ht="15.75" thickBot="1" x14ac:dyDescent="0.3">
      <c r="A16" s="47">
        <v>3</v>
      </c>
      <c r="B16" s="8" t="s">
        <v>18</v>
      </c>
      <c r="C16" s="199" t="s">
        <v>129</v>
      </c>
      <c r="D16" s="200"/>
    </row>
    <row r="17" spans="1:4" ht="15.75" thickBot="1" x14ac:dyDescent="0.3">
      <c r="A17" s="47">
        <v>4</v>
      </c>
      <c r="B17" s="8" t="s">
        <v>20</v>
      </c>
      <c r="C17" s="251">
        <v>43466</v>
      </c>
      <c r="D17" s="252"/>
    </row>
    <row r="18" spans="1:4" ht="15.75" thickBot="1" x14ac:dyDescent="0.3"/>
    <row r="19" spans="1:4" ht="15.75" thickBot="1" x14ac:dyDescent="0.3">
      <c r="A19" s="212" t="s">
        <v>21</v>
      </c>
      <c r="B19" s="213"/>
      <c r="C19" s="214"/>
      <c r="D19" s="4"/>
    </row>
    <row r="20" spans="1:4" ht="15.75" thickBot="1" x14ac:dyDescent="0.3">
      <c r="A20" s="5">
        <v>1</v>
      </c>
      <c r="B20" s="218" t="s">
        <v>22</v>
      </c>
      <c r="C20" s="219"/>
      <c r="D20" s="6" t="s">
        <v>23</v>
      </c>
    </row>
    <row r="21" spans="1:4" ht="15.75" thickBot="1" x14ac:dyDescent="0.3">
      <c r="A21" s="7" t="s">
        <v>1</v>
      </c>
      <c r="B21" s="8" t="s">
        <v>24</v>
      </c>
      <c r="C21" s="16"/>
      <c r="D21" s="9">
        <v>2041.34</v>
      </c>
    </row>
    <row r="22" spans="1:4" ht="15.75" thickBot="1" x14ac:dyDescent="0.3">
      <c r="A22" s="7" t="s">
        <v>3</v>
      </c>
      <c r="B22" s="8" t="s">
        <v>25</v>
      </c>
      <c r="C22" s="18"/>
      <c r="D22" s="9"/>
    </row>
    <row r="23" spans="1:4" ht="15.75" thickBot="1" x14ac:dyDescent="0.3">
      <c r="A23" s="7" t="s">
        <v>6</v>
      </c>
      <c r="B23" s="8" t="s">
        <v>26</v>
      </c>
      <c r="C23" s="18"/>
      <c r="D23" s="9"/>
    </row>
    <row r="24" spans="1:4" ht="15.75" thickBot="1" x14ac:dyDescent="0.3">
      <c r="A24" s="7" t="s">
        <v>9</v>
      </c>
      <c r="B24" s="8" t="s">
        <v>27</v>
      </c>
      <c r="C24" s="18"/>
      <c r="D24" s="9"/>
    </row>
    <row r="25" spans="1:4" ht="15.75" thickBot="1" x14ac:dyDescent="0.3">
      <c r="A25" s="7" t="s">
        <v>28</v>
      </c>
      <c r="B25" s="8" t="s">
        <v>29</v>
      </c>
      <c r="C25" s="18"/>
      <c r="D25" s="9"/>
    </row>
    <row r="26" spans="1:4" ht="15.75" thickBot="1" x14ac:dyDescent="0.3">
      <c r="A26" s="7" t="s">
        <v>30</v>
      </c>
      <c r="B26" s="8" t="s">
        <v>31</v>
      </c>
      <c r="C26" s="16"/>
      <c r="D26" s="9"/>
    </row>
    <row r="27" spans="1:4" ht="15.75" thickBot="1" x14ac:dyDescent="0.3">
      <c r="A27" s="7" t="s">
        <v>32</v>
      </c>
      <c r="B27" s="8" t="s">
        <v>33</v>
      </c>
      <c r="C27" s="18"/>
      <c r="D27" s="9"/>
    </row>
    <row r="28" spans="1:4" ht="15.75" thickBot="1" x14ac:dyDescent="0.3">
      <c r="A28" s="246" t="s">
        <v>34</v>
      </c>
      <c r="B28" s="247"/>
      <c r="C28" s="248"/>
      <c r="D28" s="10">
        <f>SUM(D21:D27)</f>
        <v>2041.34</v>
      </c>
    </row>
    <row r="29" spans="1:4" ht="15.75" thickBot="1" x14ac:dyDescent="0.3">
      <c r="A29" s="1"/>
      <c r="B29" s="1"/>
      <c r="C29" s="1"/>
      <c r="D29" s="1"/>
    </row>
    <row r="30" spans="1:4" ht="15.75" thickBot="1" x14ac:dyDescent="0.3">
      <c r="A30" s="212" t="s">
        <v>35</v>
      </c>
      <c r="B30" s="213"/>
      <c r="C30" s="214"/>
      <c r="D30" s="4"/>
    </row>
    <row r="31" spans="1:4" ht="15.75" thickBot="1" x14ac:dyDescent="0.3">
      <c r="A31" s="5">
        <v>2</v>
      </c>
      <c r="B31" s="218" t="s">
        <v>36</v>
      </c>
      <c r="C31" s="219"/>
      <c r="D31" s="6" t="s">
        <v>23</v>
      </c>
    </row>
    <row r="32" spans="1:4" ht="15.75" thickBot="1" x14ac:dyDescent="0.3">
      <c r="A32" s="7" t="s">
        <v>1</v>
      </c>
      <c r="B32" s="8" t="s">
        <v>37</v>
      </c>
      <c r="C32" s="2"/>
      <c r="D32" s="9">
        <v>44.72</v>
      </c>
    </row>
    <row r="33" spans="1:4" ht="15.75" thickBot="1" x14ac:dyDescent="0.3">
      <c r="A33" s="7" t="s">
        <v>38</v>
      </c>
      <c r="B33" s="8" t="s">
        <v>39</v>
      </c>
      <c r="C33" s="6" t="s">
        <v>40</v>
      </c>
      <c r="D33" s="9">
        <v>376.24</v>
      </c>
    </row>
    <row r="34" spans="1:4" ht="15.75" thickBot="1" x14ac:dyDescent="0.3">
      <c r="A34" s="7" t="s">
        <v>41</v>
      </c>
      <c r="B34" s="8" t="s">
        <v>42</v>
      </c>
      <c r="C34" s="2"/>
      <c r="D34" s="9"/>
    </row>
    <row r="35" spans="1:4" ht="15.75" thickBot="1" x14ac:dyDescent="0.3">
      <c r="A35" s="7" t="s">
        <v>6</v>
      </c>
      <c r="B35" s="8" t="s">
        <v>43</v>
      </c>
      <c r="C35" s="2"/>
      <c r="D35" s="9"/>
    </row>
    <row r="36" spans="1:4" ht="39" thickBot="1" x14ac:dyDescent="0.3">
      <c r="A36" s="12" t="s">
        <v>9</v>
      </c>
      <c r="B36" s="13" t="s">
        <v>44</v>
      </c>
      <c r="C36" s="6" t="s">
        <v>45</v>
      </c>
      <c r="D36" s="14">
        <v>3.38</v>
      </c>
    </row>
    <row r="37" spans="1:4" ht="15.75" thickBot="1" x14ac:dyDescent="0.3">
      <c r="A37" s="7" t="s">
        <v>28</v>
      </c>
      <c r="B37" s="8" t="s">
        <v>46</v>
      </c>
      <c r="C37" s="2"/>
      <c r="D37" s="9">
        <v>9.41</v>
      </c>
    </row>
    <row r="38" spans="1:4" ht="15.75" thickBot="1" x14ac:dyDescent="0.3">
      <c r="A38" s="7" t="s">
        <v>30</v>
      </c>
      <c r="B38" s="8" t="s">
        <v>47</v>
      </c>
      <c r="C38" s="2"/>
      <c r="D38" s="9"/>
    </row>
    <row r="39" spans="1:4" ht="15.75" thickBot="1" x14ac:dyDescent="0.3">
      <c r="A39" s="212" t="s">
        <v>48</v>
      </c>
      <c r="B39" s="213"/>
      <c r="C39" s="214"/>
      <c r="D39" s="10">
        <f>SUM(D32:D38)</f>
        <v>433.75000000000006</v>
      </c>
    </row>
    <row r="40" spans="1:4" ht="15.75" thickBot="1" x14ac:dyDescent="0.3"/>
    <row r="41" spans="1:4" ht="15.75" thickBot="1" x14ac:dyDescent="0.3">
      <c r="A41" s="215" t="s">
        <v>49</v>
      </c>
      <c r="B41" s="216"/>
      <c r="C41" s="217"/>
      <c r="D41" s="23"/>
    </row>
    <row r="42" spans="1:4" ht="15.75" thickBot="1" x14ac:dyDescent="0.3">
      <c r="A42" s="5">
        <v>3</v>
      </c>
      <c r="B42" s="218" t="s">
        <v>50</v>
      </c>
      <c r="C42" s="219"/>
      <c r="D42" s="6" t="s">
        <v>23</v>
      </c>
    </row>
    <row r="43" spans="1:4" ht="15.75" thickBot="1" x14ac:dyDescent="0.3">
      <c r="A43" s="7" t="s">
        <v>1</v>
      </c>
      <c r="B43" s="8" t="s">
        <v>51</v>
      </c>
      <c r="C43" s="2"/>
      <c r="D43" s="9">
        <f>SUM(Plan6!E10)</f>
        <v>60.12</v>
      </c>
    </row>
    <row r="44" spans="1:4" ht="15.75" thickBot="1" x14ac:dyDescent="0.3">
      <c r="A44" s="7" t="s">
        <v>3</v>
      </c>
      <c r="B44" s="8" t="s">
        <v>52</v>
      </c>
      <c r="C44" s="2"/>
      <c r="D44" s="9"/>
    </row>
    <row r="45" spans="1:4" ht="15.75" thickBot="1" x14ac:dyDescent="0.3">
      <c r="A45" s="7" t="s">
        <v>6</v>
      </c>
      <c r="B45" s="8" t="s">
        <v>53</v>
      </c>
      <c r="C45" s="2"/>
      <c r="D45" s="9"/>
    </row>
    <row r="46" spans="1:4" ht="15.75" thickBot="1" x14ac:dyDescent="0.3">
      <c r="A46" s="7" t="s">
        <v>9</v>
      </c>
      <c r="B46" s="8" t="s">
        <v>47</v>
      </c>
      <c r="C46" s="2"/>
      <c r="D46" s="9"/>
    </row>
    <row r="47" spans="1:4" ht="15.75" thickBot="1" x14ac:dyDescent="0.3">
      <c r="A47" s="220" t="s">
        <v>54</v>
      </c>
      <c r="B47" s="221"/>
      <c r="C47" s="222"/>
      <c r="D47" s="24">
        <f>SUM(D43:D46)</f>
        <v>60.12</v>
      </c>
    </row>
    <row r="50" spans="1:4" ht="15" customHeight="1" x14ac:dyDescent="0.25">
      <c r="A50" s="208" t="s">
        <v>55</v>
      </c>
      <c r="B50" s="206"/>
      <c r="C50" s="206"/>
      <c r="D50" s="207"/>
    </row>
    <row r="51" spans="1:4" ht="15" customHeight="1" x14ac:dyDescent="0.25">
      <c r="A51" s="205" t="s">
        <v>56</v>
      </c>
      <c r="B51" s="206"/>
      <c r="C51" s="207"/>
      <c r="D51" s="153"/>
    </row>
    <row r="52" spans="1:4" x14ac:dyDescent="0.25">
      <c r="A52" s="154" t="s">
        <v>57</v>
      </c>
      <c r="B52" s="155" t="s">
        <v>58</v>
      </c>
      <c r="C52" s="155"/>
      <c r="D52" s="155" t="s">
        <v>23</v>
      </c>
    </row>
    <row r="53" spans="1:4" x14ac:dyDescent="0.25">
      <c r="A53" s="156" t="s">
        <v>1</v>
      </c>
      <c r="B53" s="157" t="s">
        <v>242</v>
      </c>
      <c r="C53" s="158">
        <v>0.2</v>
      </c>
      <c r="D53" s="159">
        <f>SUM(D28*C53)</f>
        <v>408.26800000000003</v>
      </c>
    </row>
    <row r="54" spans="1:4" x14ac:dyDescent="0.25">
      <c r="A54" s="156" t="s">
        <v>3</v>
      </c>
      <c r="B54" s="157" t="s">
        <v>243</v>
      </c>
      <c r="C54" s="158">
        <v>1.4999999999999999E-2</v>
      </c>
      <c r="D54" s="159">
        <f>SUM(D28*C54)</f>
        <v>30.620099999999997</v>
      </c>
    </row>
    <row r="55" spans="1:4" x14ac:dyDescent="0.25">
      <c r="A55" s="156" t="s">
        <v>6</v>
      </c>
      <c r="B55" s="157" t="s">
        <v>244</v>
      </c>
      <c r="C55" s="158">
        <v>0.01</v>
      </c>
      <c r="D55" s="159">
        <f>SUM(D28*C55)</f>
        <v>20.413399999999999</v>
      </c>
    </row>
    <row r="56" spans="1:4" ht="25.5" x14ac:dyDescent="0.25">
      <c r="A56" s="156" t="s">
        <v>9</v>
      </c>
      <c r="B56" s="157" t="s">
        <v>245</v>
      </c>
      <c r="C56" s="158">
        <v>2E-3</v>
      </c>
      <c r="D56" s="159">
        <f>SUM(D28*C56)</f>
        <v>4.0826799999999999</v>
      </c>
    </row>
    <row r="57" spans="1:4" x14ac:dyDescent="0.25">
      <c r="A57" s="156" t="s">
        <v>28</v>
      </c>
      <c r="B57" s="157" t="s">
        <v>246</v>
      </c>
      <c r="C57" s="158">
        <v>2.5000000000000001E-2</v>
      </c>
      <c r="D57" s="159">
        <f>SUM(D28*C57)</f>
        <v>51.033500000000004</v>
      </c>
    </row>
    <row r="58" spans="1:4" x14ac:dyDescent="0.25">
      <c r="A58" s="156" t="s">
        <v>30</v>
      </c>
      <c r="B58" s="155" t="s">
        <v>59</v>
      </c>
      <c r="C58" s="158">
        <v>0.08</v>
      </c>
      <c r="D58" s="159">
        <f>SUM(D28*C58)</f>
        <v>163.30719999999999</v>
      </c>
    </row>
    <row r="59" spans="1:4" x14ac:dyDescent="0.25">
      <c r="A59" s="156" t="s">
        <v>32</v>
      </c>
      <c r="B59" s="157" t="s">
        <v>247</v>
      </c>
      <c r="C59" s="158">
        <v>0.03</v>
      </c>
      <c r="D59" s="159">
        <f>SUM(D28*C59)</f>
        <v>61.240199999999994</v>
      </c>
    </row>
    <row r="60" spans="1:4" ht="25.5" x14ac:dyDescent="0.25">
      <c r="A60" s="156" t="s">
        <v>60</v>
      </c>
      <c r="B60" s="160" t="s">
        <v>248</v>
      </c>
      <c r="C60" s="158">
        <v>6.0000000000000001E-3</v>
      </c>
      <c r="D60" s="159">
        <f>SUM(D28*C60)</f>
        <v>12.24804</v>
      </c>
    </row>
    <row r="61" spans="1:4" x14ac:dyDescent="0.25">
      <c r="A61" s="161" t="s">
        <v>61</v>
      </c>
      <c r="B61" s="161"/>
      <c r="C61" s="162">
        <f t="shared" ref="C61:D61" si="0">SUM(C53:C60)</f>
        <v>0.3680000000000001</v>
      </c>
      <c r="D61" s="163">
        <f t="shared" si="0"/>
        <v>751.21311999999989</v>
      </c>
    </row>
    <row r="62" spans="1:4" ht="15" customHeight="1" x14ac:dyDescent="0.25">
      <c r="A62" s="208" t="s">
        <v>99</v>
      </c>
      <c r="B62" s="206"/>
      <c r="C62" s="206"/>
      <c r="D62" s="207"/>
    </row>
    <row r="63" spans="1:4" x14ac:dyDescent="0.25">
      <c r="A63" s="164"/>
      <c r="B63" s="165"/>
      <c r="C63" s="166"/>
      <c r="D63" s="167"/>
    </row>
    <row r="64" spans="1:4" ht="15" customHeight="1" x14ac:dyDescent="0.25">
      <c r="A64" s="205" t="s">
        <v>62</v>
      </c>
      <c r="B64" s="206"/>
      <c r="C64" s="207"/>
      <c r="D64" s="153"/>
    </row>
    <row r="65" spans="1:4" x14ac:dyDescent="0.25">
      <c r="A65" s="154" t="s">
        <v>63</v>
      </c>
      <c r="B65" s="155" t="s">
        <v>64</v>
      </c>
      <c r="C65" s="155"/>
      <c r="D65" s="155" t="s">
        <v>23</v>
      </c>
    </row>
    <row r="66" spans="1:4" x14ac:dyDescent="0.25">
      <c r="A66" s="156" t="s">
        <v>1</v>
      </c>
      <c r="B66" s="155" t="s">
        <v>65</v>
      </c>
      <c r="C66" s="168">
        <v>8.3299999999999999E-2</v>
      </c>
      <c r="D66" s="159">
        <f>SUM(D28*C66)</f>
        <v>170.043622</v>
      </c>
    </row>
    <row r="67" spans="1:4" x14ac:dyDescent="0.25">
      <c r="A67" s="156" t="s">
        <v>3</v>
      </c>
      <c r="B67" s="155" t="s">
        <v>66</v>
      </c>
      <c r="C67" s="168">
        <v>2.7799999999999998E-2</v>
      </c>
      <c r="D67" s="159">
        <f>SUM(D28*C67)</f>
        <v>56.749251999999991</v>
      </c>
    </row>
    <row r="68" spans="1:4" x14ac:dyDescent="0.25">
      <c r="A68" s="161" t="s">
        <v>67</v>
      </c>
      <c r="B68" s="161"/>
      <c r="C68" s="162">
        <v>0.1111</v>
      </c>
      <c r="D68" s="163">
        <f>SUM(D66:D67)</f>
        <v>226.79287399999998</v>
      </c>
    </row>
    <row r="69" spans="1:4" x14ac:dyDescent="0.25">
      <c r="A69" s="156" t="s">
        <v>6</v>
      </c>
      <c r="B69" s="169" t="s">
        <v>68</v>
      </c>
      <c r="C69" s="168">
        <v>4.0899999999999999E-2</v>
      </c>
      <c r="D69" s="159">
        <f>SUM(D28*C69)</f>
        <v>83.490805999999992</v>
      </c>
    </row>
    <row r="70" spans="1:4" x14ac:dyDescent="0.25">
      <c r="A70" s="161" t="s">
        <v>61</v>
      </c>
      <c r="B70" s="161"/>
      <c r="C70" s="170">
        <v>0.152</v>
      </c>
      <c r="D70" s="163">
        <f>SUM(D68:D69)</f>
        <v>310.28368</v>
      </c>
    </row>
    <row r="71" spans="1:4" x14ac:dyDescent="0.25">
      <c r="A71" s="171"/>
      <c r="B71" s="172"/>
      <c r="C71" s="173"/>
      <c r="D71" s="174"/>
    </row>
    <row r="72" spans="1:4" ht="15" customHeight="1" x14ac:dyDescent="0.25">
      <c r="A72" s="205" t="s">
        <v>69</v>
      </c>
      <c r="B72" s="206"/>
      <c r="C72" s="207"/>
      <c r="D72" s="153"/>
    </row>
    <row r="73" spans="1:4" x14ac:dyDescent="0.25">
      <c r="A73" s="154" t="s">
        <v>70</v>
      </c>
      <c r="B73" s="155" t="s">
        <v>71</v>
      </c>
      <c r="C73" s="155"/>
      <c r="D73" s="155" t="s">
        <v>23</v>
      </c>
    </row>
    <row r="74" spans="1:4" x14ac:dyDescent="0.25">
      <c r="A74" s="156" t="s">
        <v>1</v>
      </c>
      <c r="B74" s="155" t="s">
        <v>72</v>
      </c>
      <c r="C74" s="158">
        <v>6.4999999999999997E-3</v>
      </c>
      <c r="D74" s="159">
        <f>SUM(D28*C74)</f>
        <v>13.268709999999999</v>
      </c>
    </row>
    <row r="75" spans="1:4" x14ac:dyDescent="0.25">
      <c r="A75" s="156" t="s">
        <v>3</v>
      </c>
      <c r="B75" s="169" t="s">
        <v>73</v>
      </c>
      <c r="C75" s="168">
        <v>2.3999999999999998E-3</v>
      </c>
      <c r="D75" s="159">
        <f>SUM(D28*C75)</f>
        <v>4.8992159999999991</v>
      </c>
    </row>
    <row r="76" spans="1:4" x14ac:dyDescent="0.25">
      <c r="A76" s="161" t="s">
        <v>61</v>
      </c>
      <c r="B76" s="161"/>
      <c r="C76" s="162">
        <v>8.8999999999999999E-3</v>
      </c>
      <c r="D76" s="163">
        <f>SUM(D74:D75)</f>
        <v>18.167925999999998</v>
      </c>
    </row>
    <row r="77" spans="1:4" x14ac:dyDescent="0.25">
      <c r="A77" s="171"/>
      <c r="B77" s="172"/>
      <c r="C77" s="175"/>
      <c r="D77" s="176"/>
    </row>
    <row r="78" spans="1:4" ht="15" customHeight="1" x14ac:dyDescent="0.25">
      <c r="A78" s="205" t="s">
        <v>74</v>
      </c>
      <c r="B78" s="206"/>
      <c r="C78" s="206"/>
      <c r="D78" s="207"/>
    </row>
    <row r="79" spans="1:4" x14ac:dyDescent="0.25">
      <c r="A79" s="154" t="s">
        <v>75</v>
      </c>
      <c r="B79" s="155" t="s">
        <v>76</v>
      </c>
      <c r="C79" s="155"/>
      <c r="D79" s="155" t="s">
        <v>23</v>
      </c>
    </row>
    <row r="80" spans="1:4" x14ac:dyDescent="0.25">
      <c r="A80" s="156" t="s">
        <v>1</v>
      </c>
      <c r="B80" s="169" t="s">
        <v>77</v>
      </c>
      <c r="C80" s="168">
        <v>4.1999999999999997E-3</v>
      </c>
      <c r="D80" s="159">
        <f>SUM(D28*C80)</f>
        <v>8.5736279999999994</v>
      </c>
    </row>
    <row r="81" spans="1:4" x14ac:dyDescent="0.25">
      <c r="A81" s="156" t="s">
        <v>3</v>
      </c>
      <c r="B81" s="169" t="s">
        <v>78</v>
      </c>
      <c r="C81" s="168">
        <v>2.9999999999999997E-4</v>
      </c>
      <c r="D81" s="159">
        <f>SUM(D28*C81)</f>
        <v>0.61240199999999989</v>
      </c>
    </row>
    <row r="82" spans="1:4" x14ac:dyDescent="0.25">
      <c r="A82" s="156" t="s">
        <v>6</v>
      </c>
      <c r="B82" s="169" t="s">
        <v>79</v>
      </c>
      <c r="C82" s="168">
        <v>3.5999999999999997E-2</v>
      </c>
      <c r="D82" s="159">
        <f>SUM(D28*C82)</f>
        <v>73.48823999999999</v>
      </c>
    </row>
    <row r="83" spans="1:4" x14ac:dyDescent="0.25">
      <c r="A83" s="156" t="s">
        <v>9</v>
      </c>
      <c r="B83" s="155" t="s">
        <v>80</v>
      </c>
      <c r="C83" s="168">
        <v>1.9400000000000001E-2</v>
      </c>
      <c r="D83" s="159">
        <f>SUM(D28*C83)</f>
        <v>39.601996</v>
      </c>
    </row>
    <row r="84" spans="1:4" x14ac:dyDescent="0.25">
      <c r="A84" s="156" t="s">
        <v>28</v>
      </c>
      <c r="B84" s="177" t="s">
        <v>125</v>
      </c>
      <c r="C84" s="168">
        <v>7.1000000000000004E-3</v>
      </c>
      <c r="D84" s="159">
        <f>SUM(D28*C84)</f>
        <v>14.493514000000001</v>
      </c>
    </row>
    <row r="85" spans="1:4" ht="25.5" x14ac:dyDescent="0.25">
      <c r="A85" s="156" t="s">
        <v>30</v>
      </c>
      <c r="B85" s="177" t="s">
        <v>126</v>
      </c>
      <c r="C85" s="168">
        <v>2E-3</v>
      </c>
      <c r="D85" s="159">
        <f>SUM(D28*C85)</f>
        <v>4.0826799999999999</v>
      </c>
    </row>
    <row r="86" spans="1:4" ht="25.5" x14ac:dyDescent="0.25">
      <c r="A86" s="178" t="s">
        <v>32</v>
      </c>
      <c r="B86" s="155" t="s">
        <v>81</v>
      </c>
      <c r="C86" s="179">
        <v>0</v>
      </c>
      <c r="D86" s="159">
        <f t="shared" ref="D86" si="1">SUM(D33*C86)</f>
        <v>0</v>
      </c>
    </row>
    <row r="87" spans="1:4" x14ac:dyDescent="0.25">
      <c r="A87" s="161" t="s">
        <v>61</v>
      </c>
      <c r="B87" s="161"/>
      <c r="C87" s="162">
        <v>6.9000000000000006E-2</v>
      </c>
      <c r="D87" s="163">
        <v>140.84</v>
      </c>
    </row>
    <row r="88" spans="1:4" ht="15.75" thickBot="1" x14ac:dyDescent="0.3">
      <c r="A88" s="180"/>
      <c r="B88" s="181"/>
      <c r="C88" s="182"/>
      <c r="D88" s="183"/>
    </row>
    <row r="89" spans="1:4" ht="15.75" customHeight="1" thickBot="1" x14ac:dyDescent="0.3">
      <c r="A89" s="209" t="s">
        <v>82</v>
      </c>
      <c r="B89" s="210"/>
      <c r="C89" s="211"/>
      <c r="D89" s="184"/>
    </row>
    <row r="90" spans="1:4" ht="15.75" thickBot="1" x14ac:dyDescent="0.3">
      <c r="A90" s="185" t="s">
        <v>83</v>
      </c>
      <c r="B90" s="186" t="s">
        <v>84</v>
      </c>
      <c r="C90" s="187"/>
      <c r="D90" s="188" t="s">
        <v>23</v>
      </c>
    </row>
    <row r="91" spans="1:4" ht="15.75" thickBot="1" x14ac:dyDescent="0.3">
      <c r="A91" s="189" t="s">
        <v>1</v>
      </c>
      <c r="B91" s="188" t="s">
        <v>85</v>
      </c>
      <c r="C91" s="190">
        <v>8.3299999999999999E-2</v>
      </c>
      <c r="D91" s="191">
        <f>SUM(D28*C91)</f>
        <v>170.043622</v>
      </c>
    </row>
    <row r="92" spans="1:4" ht="15.75" thickBot="1" x14ac:dyDescent="0.3">
      <c r="A92" s="189" t="s">
        <v>3</v>
      </c>
      <c r="B92" s="188" t="s">
        <v>86</v>
      </c>
      <c r="C92" s="190">
        <v>1.66E-2</v>
      </c>
      <c r="D92" s="191">
        <f>SUM(D28*C92)</f>
        <v>33.886243999999998</v>
      </c>
    </row>
    <row r="93" spans="1:4" ht="15.75" thickBot="1" x14ac:dyDescent="0.3">
      <c r="A93" s="189" t="s">
        <v>6</v>
      </c>
      <c r="B93" s="188" t="s">
        <v>87</v>
      </c>
      <c r="C93" s="190">
        <v>2.0000000000000001E-4</v>
      </c>
      <c r="D93" s="191">
        <f>SUM(D28*C93)</f>
        <v>0.40826800000000002</v>
      </c>
    </row>
    <row r="94" spans="1:4" ht="15.75" thickBot="1" x14ac:dyDescent="0.3">
      <c r="A94" s="189" t="s">
        <v>9</v>
      </c>
      <c r="B94" s="188" t="s">
        <v>88</v>
      </c>
      <c r="C94" s="190">
        <v>2.8E-3</v>
      </c>
      <c r="D94" s="191">
        <f>SUM(D28*C94)</f>
        <v>5.7157519999999993</v>
      </c>
    </row>
    <row r="95" spans="1:4" ht="15.75" thickBot="1" x14ac:dyDescent="0.3">
      <c r="A95" s="189" t="s">
        <v>28</v>
      </c>
      <c r="B95" s="188" t="s">
        <v>89</v>
      </c>
      <c r="C95" s="190">
        <v>2.9999999999999997E-4</v>
      </c>
      <c r="D95" s="191">
        <f>SUM(D28*C95)</f>
        <v>0.61240199999999989</v>
      </c>
    </row>
    <row r="96" spans="1:4" ht="15.75" thickBot="1" x14ac:dyDescent="0.3">
      <c r="A96" s="189" t="s">
        <v>30</v>
      </c>
      <c r="B96" s="192" t="s">
        <v>33</v>
      </c>
      <c r="C96" s="190">
        <v>0</v>
      </c>
      <c r="D96" s="191"/>
    </row>
    <row r="97" spans="1:4" ht="15.75" thickBot="1" x14ac:dyDescent="0.3">
      <c r="A97" s="193" t="s">
        <v>67</v>
      </c>
      <c r="B97" s="194"/>
      <c r="C97" s="195">
        <v>0.1032</v>
      </c>
      <c r="D97" s="196">
        <f>SUM(D91:D96)</f>
        <v>210.66628800000001</v>
      </c>
    </row>
    <row r="98" spans="1:4" ht="26.25" thickBot="1" x14ac:dyDescent="0.3">
      <c r="A98" s="189" t="s">
        <v>32</v>
      </c>
      <c r="B98" s="197" t="s">
        <v>90</v>
      </c>
      <c r="C98" s="190">
        <v>3.7999999999999999E-2</v>
      </c>
      <c r="D98" s="191">
        <f>SUM(D28*C98)</f>
        <v>77.570920000000001</v>
      </c>
    </row>
    <row r="99" spans="1:4" ht="15.75" thickBot="1" x14ac:dyDescent="0.3">
      <c r="A99" s="193" t="s">
        <v>61</v>
      </c>
      <c r="B99" s="194"/>
      <c r="C99" s="195">
        <v>0.14119999999999999</v>
      </c>
      <c r="D99" s="196">
        <f>SUM(D97:D98)</f>
        <v>288.23720800000001</v>
      </c>
    </row>
    <row r="100" spans="1:4" ht="15.75" thickBot="1" x14ac:dyDescent="0.3">
      <c r="A100" s="25"/>
      <c r="B100" s="26"/>
      <c r="C100" s="27"/>
      <c r="D100" s="28"/>
    </row>
    <row r="101" spans="1:4" ht="15.75" thickBot="1" x14ac:dyDescent="0.3">
      <c r="A101" s="232" t="s">
        <v>91</v>
      </c>
      <c r="B101" s="233"/>
      <c r="C101" s="233"/>
      <c r="D101" s="31"/>
    </row>
    <row r="102" spans="1:4" ht="15.75" thickBot="1" x14ac:dyDescent="0.3">
      <c r="A102" s="5">
        <v>4</v>
      </c>
      <c r="B102" s="17" t="s">
        <v>92</v>
      </c>
      <c r="C102" s="18"/>
      <c r="D102" s="6" t="s">
        <v>23</v>
      </c>
    </row>
    <row r="103" spans="1:4" ht="15.75" thickBot="1" x14ac:dyDescent="0.3">
      <c r="A103" s="7" t="s">
        <v>57</v>
      </c>
      <c r="B103" s="6" t="s">
        <v>93</v>
      </c>
      <c r="C103" s="3"/>
      <c r="D103" s="22">
        <f>SUM(D61)</f>
        <v>751.21311999999989</v>
      </c>
    </row>
    <row r="104" spans="1:4" ht="15.75" thickBot="1" x14ac:dyDescent="0.3">
      <c r="A104" s="7" t="s">
        <v>63</v>
      </c>
      <c r="B104" s="6" t="s">
        <v>94</v>
      </c>
      <c r="C104" s="2"/>
      <c r="D104" s="22">
        <f>SUM(D70)</f>
        <v>310.28368</v>
      </c>
    </row>
    <row r="105" spans="1:4" ht="15.75" thickBot="1" x14ac:dyDescent="0.3">
      <c r="A105" s="7" t="s">
        <v>70</v>
      </c>
      <c r="B105" s="6" t="s">
        <v>72</v>
      </c>
      <c r="C105" s="2"/>
      <c r="D105" s="22">
        <f>SUM(D76)</f>
        <v>18.167925999999998</v>
      </c>
    </row>
    <row r="106" spans="1:4" ht="15.75" thickBot="1" x14ac:dyDescent="0.3">
      <c r="A106" s="7" t="s">
        <v>75</v>
      </c>
      <c r="B106" s="6" t="s">
        <v>95</v>
      </c>
      <c r="C106" s="2"/>
      <c r="D106" s="22">
        <f>SUM(D87)</f>
        <v>140.84</v>
      </c>
    </row>
    <row r="107" spans="1:4" ht="15.75" thickBot="1" x14ac:dyDescent="0.3">
      <c r="A107" s="7" t="s">
        <v>83</v>
      </c>
      <c r="B107" s="6" t="s">
        <v>96</v>
      </c>
      <c r="C107" s="2"/>
      <c r="D107" s="9">
        <f>SUM(D99)</f>
        <v>288.23720800000001</v>
      </c>
    </row>
    <row r="108" spans="1:4" ht="15.75" thickBot="1" x14ac:dyDescent="0.3">
      <c r="A108" s="7" t="s">
        <v>97</v>
      </c>
      <c r="B108" s="6" t="s">
        <v>33</v>
      </c>
      <c r="C108" s="2"/>
      <c r="D108" s="9"/>
    </row>
    <row r="109" spans="1:4" ht="15.75" thickBot="1" x14ac:dyDescent="0.3">
      <c r="A109" s="203" t="s">
        <v>98</v>
      </c>
      <c r="B109" s="204"/>
      <c r="C109" s="31" t="s">
        <v>61</v>
      </c>
      <c r="D109" s="33">
        <f>SUM(D103:D108)</f>
        <v>1508.7419339999999</v>
      </c>
    </row>
    <row r="110" spans="1:4" ht="15.75" thickBot="1" x14ac:dyDescent="0.3"/>
    <row r="111" spans="1:4" ht="15.75" thickBot="1" x14ac:dyDescent="0.3">
      <c r="A111" s="229" t="s">
        <v>100</v>
      </c>
      <c r="B111" s="230"/>
      <c r="C111" s="231"/>
      <c r="D111" s="38">
        <f>SUM(D28+D39+D47+D109)</f>
        <v>4043.9519339999997</v>
      </c>
    </row>
    <row r="112" spans="1:4" ht="15.75" thickBot="1" x14ac:dyDescent="0.3">
      <c r="A112" s="232" t="s">
        <v>101</v>
      </c>
      <c r="B112" s="233"/>
      <c r="C112" s="234"/>
      <c r="D112" s="39"/>
    </row>
    <row r="113" spans="1:4" ht="15.75" thickBot="1" x14ac:dyDescent="0.3">
      <c r="A113" s="5">
        <v>5</v>
      </c>
      <c r="B113" s="17" t="s">
        <v>102</v>
      </c>
      <c r="C113" s="18"/>
      <c r="D113" s="36" t="s">
        <v>23</v>
      </c>
    </row>
    <row r="114" spans="1:4" ht="15.75" thickBot="1" x14ac:dyDescent="0.3">
      <c r="A114" s="19" t="s">
        <v>1</v>
      </c>
      <c r="B114" s="6" t="s">
        <v>103</v>
      </c>
      <c r="C114" s="32">
        <v>0.01</v>
      </c>
      <c r="D114" s="9">
        <f>SUM(D111*C114)</f>
        <v>40.439519339999997</v>
      </c>
    </row>
    <row r="115" spans="1:4" ht="15.75" thickBot="1" x14ac:dyDescent="0.3">
      <c r="A115" s="19" t="s">
        <v>3</v>
      </c>
      <c r="B115" s="6" t="s">
        <v>104</v>
      </c>
      <c r="C115" s="32">
        <v>0.01</v>
      </c>
      <c r="D115" s="9">
        <f>SUM(D111+D114)*C115</f>
        <v>40.843914533399996</v>
      </c>
    </row>
    <row r="116" spans="1:4" ht="15.75" thickBot="1" x14ac:dyDescent="0.3">
      <c r="A116" s="238" t="s">
        <v>6</v>
      </c>
      <c r="B116" s="17" t="s">
        <v>105</v>
      </c>
      <c r="C116" s="11">
        <v>0.91349999999999998</v>
      </c>
      <c r="D116" s="9">
        <f>SUM(D111+D114+D115)</f>
        <v>4125.2353678733998</v>
      </c>
    </row>
    <row r="117" spans="1:4" ht="15.75" thickBot="1" x14ac:dyDescent="0.3">
      <c r="A117" s="239"/>
      <c r="B117" s="17" t="s">
        <v>106</v>
      </c>
      <c r="C117" s="152"/>
      <c r="D117" s="9">
        <f>SUM(D116/C116)</f>
        <v>4515.8569982193758</v>
      </c>
    </row>
    <row r="118" spans="1:4" ht="15.75" thickBot="1" x14ac:dyDescent="0.3">
      <c r="A118" s="239"/>
      <c r="B118" s="17" t="s">
        <v>107</v>
      </c>
      <c r="C118" s="2"/>
      <c r="D118" s="35"/>
    </row>
    <row r="119" spans="1:4" ht="15.75" thickBot="1" x14ac:dyDescent="0.3">
      <c r="A119" s="239"/>
      <c r="B119" s="21" t="s">
        <v>108</v>
      </c>
      <c r="C119" s="20">
        <v>6.4999999999999997E-3</v>
      </c>
      <c r="D119" s="9">
        <f>SUM(D117*C119)</f>
        <v>29.353070488425942</v>
      </c>
    </row>
    <row r="120" spans="1:4" ht="15.75" thickBot="1" x14ac:dyDescent="0.3">
      <c r="A120" s="239"/>
      <c r="B120" s="21" t="s">
        <v>109</v>
      </c>
      <c r="C120" s="20">
        <v>0.03</v>
      </c>
      <c r="D120" s="9">
        <f>SUM(D117*C120)</f>
        <v>135.47570994658128</v>
      </c>
    </row>
    <row r="121" spans="1:4" ht="15.75" thickBot="1" x14ac:dyDescent="0.3">
      <c r="A121" s="239"/>
      <c r="B121" s="17" t="s">
        <v>110</v>
      </c>
      <c r="C121" s="2"/>
      <c r="D121" s="35"/>
    </row>
    <row r="122" spans="1:4" ht="15.75" thickBot="1" x14ac:dyDescent="0.3">
      <c r="A122" s="239"/>
      <c r="B122" s="17" t="s">
        <v>111</v>
      </c>
      <c r="C122" s="2"/>
      <c r="D122" s="35"/>
    </row>
    <row r="123" spans="1:4" ht="15.75" thickBot="1" x14ac:dyDescent="0.3">
      <c r="A123" s="240"/>
      <c r="B123" s="21" t="s">
        <v>112</v>
      </c>
      <c r="C123" s="20">
        <v>0.05</v>
      </c>
      <c r="D123" s="9">
        <f>SUM(D117*C123)</f>
        <v>225.79284991096881</v>
      </c>
    </row>
    <row r="124" spans="1:4" ht="15.75" thickBot="1" x14ac:dyDescent="0.3">
      <c r="A124" s="40"/>
      <c r="B124" s="41" t="s">
        <v>113</v>
      </c>
      <c r="C124" s="42">
        <f>SUM(C119:C123)</f>
        <v>8.6499999999999994E-2</v>
      </c>
      <c r="D124" s="15">
        <f>SUM(D119:D123)</f>
        <v>390.62163034597603</v>
      </c>
    </row>
    <row r="125" spans="1:4" ht="15.75" thickBot="1" x14ac:dyDescent="0.3">
      <c r="A125" s="229" t="s">
        <v>114</v>
      </c>
      <c r="B125" s="230"/>
      <c r="C125" s="231"/>
      <c r="D125" s="43">
        <f>SUM(D124+D114+D115)</f>
        <v>471.90506421937602</v>
      </c>
    </row>
    <row r="126" spans="1:4" ht="15.75" thickBot="1" x14ac:dyDescent="0.3">
      <c r="A126" s="226" t="s">
        <v>115</v>
      </c>
      <c r="B126" s="227"/>
      <c r="C126" s="228"/>
      <c r="D126" s="37" t="s">
        <v>23</v>
      </c>
    </row>
    <row r="127" spans="1:4" ht="15.75" thickBot="1" x14ac:dyDescent="0.3">
      <c r="A127" s="19" t="s">
        <v>1</v>
      </c>
      <c r="B127" s="17" t="s">
        <v>116</v>
      </c>
      <c r="C127" s="18"/>
      <c r="D127" s="9">
        <f>SUM(D28)</f>
        <v>2041.34</v>
      </c>
    </row>
    <row r="128" spans="1:4" ht="15.75" thickBot="1" x14ac:dyDescent="0.3">
      <c r="A128" s="19" t="s">
        <v>3</v>
      </c>
      <c r="B128" s="17" t="s">
        <v>117</v>
      </c>
      <c r="C128" s="18"/>
      <c r="D128" s="9">
        <f>SUM(D39)</f>
        <v>433.75000000000006</v>
      </c>
    </row>
    <row r="129" spans="1:4" ht="15.75" thickBot="1" x14ac:dyDescent="0.3">
      <c r="A129" s="19" t="s">
        <v>6</v>
      </c>
      <c r="B129" s="17" t="s">
        <v>118</v>
      </c>
      <c r="C129" s="18"/>
      <c r="D129" s="9">
        <f>SUM(D47)</f>
        <v>60.12</v>
      </c>
    </row>
    <row r="130" spans="1:4" ht="15.75" thickBot="1" x14ac:dyDescent="0.3">
      <c r="A130" s="19" t="s">
        <v>9</v>
      </c>
      <c r="B130" s="17" t="s">
        <v>119</v>
      </c>
      <c r="C130" s="18"/>
      <c r="D130" s="9">
        <f>SUM(D109)</f>
        <v>1508.7419339999999</v>
      </c>
    </row>
    <row r="131" spans="1:4" ht="15.75" thickBot="1" x14ac:dyDescent="0.3">
      <c r="A131" s="235" t="s">
        <v>120</v>
      </c>
      <c r="B131" s="236"/>
      <c r="C131" s="237"/>
      <c r="D131" s="34">
        <f>SUM(D127:D130)</f>
        <v>4043.9519339999997</v>
      </c>
    </row>
    <row r="132" spans="1:4" ht="15.75" thickBot="1" x14ac:dyDescent="0.3">
      <c r="A132" s="19" t="s">
        <v>28</v>
      </c>
      <c r="B132" s="17" t="s">
        <v>121</v>
      </c>
      <c r="C132" s="18"/>
      <c r="D132" s="9">
        <f>SUM(D125)</f>
        <v>471.90506421937602</v>
      </c>
    </row>
    <row r="133" spans="1:4" ht="15.75" thickBot="1" x14ac:dyDescent="0.3">
      <c r="A133" s="223" t="s">
        <v>122</v>
      </c>
      <c r="B133" s="224"/>
      <c r="C133" s="225"/>
      <c r="D133" s="44">
        <f>SUM(D131:D132)</f>
        <v>4515.8569982193758</v>
      </c>
    </row>
  </sheetData>
  <mergeCells count="39">
    <mergeCell ref="C9:D9"/>
    <mergeCell ref="A1:D4"/>
    <mergeCell ref="A5:D5"/>
    <mergeCell ref="C6:D6"/>
    <mergeCell ref="C7:D7"/>
    <mergeCell ref="C8:D8"/>
    <mergeCell ref="A30:C30"/>
    <mergeCell ref="A10:D10"/>
    <mergeCell ref="A11:D11"/>
    <mergeCell ref="A12:D12"/>
    <mergeCell ref="A13:D13"/>
    <mergeCell ref="C14:D14"/>
    <mergeCell ref="C15:D15"/>
    <mergeCell ref="C16:D16"/>
    <mergeCell ref="C17:D17"/>
    <mergeCell ref="A19:C19"/>
    <mergeCell ref="B20:C20"/>
    <mergeCell ref="A28:C28"/>
    <mergeCell ref="A89:C89"/>
    <mergeCell ref="B31:C31"/>
    <mergeCell ref="A39:C39"/>
    <mergeCell ref="A41:C41"/>
    <mergeCell ref="B42:C42"/>
    <mergeCell ref="A47:C47"/>
    <mergeCell ref="A50:D50"/>
    <mergeCell ref="A51:C51"/>
    <mergeCell ref="A62:D62"/>
    <mergeCell ref="A64:C64"/>
    <mergeCell ref="A72:C72"/>
    <mergeCell ref="A78:D78"/>
    <mergeCell ref="A126:C126"/>
    <mergeCell ref="A131:C131"/>
    <mergeCell ref="A133:C133"/>
    <mergeCell ref="A101:C101"/>
    <mergeCell ref="A109:B109"/>
    <mergeCell ref="A111:C111"/>
    <mergeCell ref="A112:C112"/>
    <mergeCell ref="A116:A123"/>
    <mergeCell ref="A125:C125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5"/>
  <sheetViews>
    <sheetView topLeftCell="B53" zoomScale="130" zoomScaleNormal="130" workbookViewId="0">
      <selection activeCell="E62" sqref="E62:F62"/>
    </sheetView>
  </sheetViews>
  <sheetFormatPr defaultRowHeight="15" x14ac:dyDescent="0.25"/>
  <cols>
    <col min="1" max="1" width="16.140625" bestFit="1" customWidth="1"/>
    <col min="2" max="2" width="43.85546875" customWidth="1"/>
    <col min="3" max="3" width="11.5703125" style="62" customWidth="1"/>
    <col min="4" max="4" width="12.28515625" style="62" bestFit="1" customWidth="1"/>
    <col min="5" max="5" width="18.42578125" bestFit="1" customWidth="1"/>
    <col min="6" max="6" width="12.42578125" style="62" bestFit="1" customWidth="1"/>
    <col min="7" max="7" width="19.5703125" style="62" bestFit="1" customWidth="1"/>
    <col min="8" max="8" width="11.42578125" style="62" bestFit="1" customWidth="1"/>
    <col min="9" max="9" width="9.85546875" bestFit="1" customWidth="1"/>
  </cols>
  <sheetData>
    <row r="1" spans="1:9" ht="15.75" customHeight="1" thickBot="1" x14ac:dyDescent="0.3">
      <c r="A1" s="232" t="s">
        <v>130</v>
      </c>
      <c r="B1" s="233"/>
      <c r="C1" s="233"/>
      <c r="D1" s="233"/>
      <c r="E1" s="233"/>
      <c r="F1" s="58"/>
      <c r="G1" s="58"/>
      <c r="H1" s="58"/>
      <c r="I1" s="1"/>
    </row>
    <row r="2" spans="1:9" ht="15.75" customHeight="1" thickBot="1" x14ac:dyDescent="0.3">
      <c r="A2" s="65" t="s">
        <v>51</v>
      </c>
      <c r="B2" s="66" t="s">
        <v>131</v>
      </c>
      <c r="C2" s="64" t="s">
        <v>132</v>
      </c>
      <c r="D2" s="64" t="s">
        <v>133</v>
      </c>
      <c r="E2" s="29" t="s">
        <v>134</v>
      </c>
      <c r="F2" s="58"/>
      <c r="G2" s="58"/>
      <c r="H2" s="58"/>
      <c r="I2" s="1"/>
    </row>
    <row r="3" spans="1:9" ht="15.75" thickBot="1" x14ac:dyDescent="0.3">
      <c r="A3" s="53" t="s">
        <v>135</v>
      </c>
      <c r="B3" s="54">
        <v>4</v>
      </c>
      <c r="C3" s="57">
        <v>99.89</v>
      </c>
      <c r="D3" s="57">
        <v>399.56</v>
      </c>
      <c r="E3" s="46">
        <v>33.299999999999997</v>
      </c>
      <c r="F3" s="58"/>
      <c r="G3" s="58"/>
      <c r="H3" s="58"/>
      <c r="I3" s="1"/>
    </row>
    <row r="4" spans="1:9" ht="15.75" thickBot="1" x14ac:dyDescent="0.3">
      <c r="A4" s="53" t="s">
        <v>136</v>
      </c>
      <c r="B4" s="54">
        <v>2</v>
      </c>
      <c r="C4" s="57">
        <v>46</v>
      </c>
      <c r="D4" s="57">
        <v>92</v>
      </c>
      <c r="E4" s="46">
        <v>7.67</v>
      </c>
      <c r="F4" s="58"/>
      <c r="G4" s="58"/>
      <c r="H4" s="58"/>
      <c r="I4" s="1"/>
    </row>
    <row r="5" spans="1:9" ht="15.75" thickBot="1" x14ac:dyDescent="0.3">
      <c r="A5" s="53" t="s">
        <v>137</v>
      </c>
      <c r="B5" s="54">
        <v>6</v>
      </c>
      <c r="C5" s="57">
        <v>13.51</v>
      </c>
      <c r="D5" s="57">
        <v>81.06</v>
      </c>
      <c r="E5" s="46">
        <v>6.76</v>
      </c>
      <c r="F5" s="58"/>
      <c r="G5" s="58"/>
      <c r="H5" s="58"/>
      <c r="I5" s="1"/>
    </row>
    <row r="6" spans="1:9" ht="15.75" thickBot="1" x14ac:dyDescent="0.3">
      <c r="A6" s="53" t="s">
        <v>138</v>
      </c>
      <c r="B6" s="54">
        <v>4</v>
      </c>
      <c r="C6" s="57">
        <v>9.99</v>
      </c>
      <c r="D6" s="57">
        <v>39.96</v>
      </c>
      <c r="E6" s="46">
        <v>3.33</v>
      </c>
      <c r="F6" s="58"/>
      <c r="G6" s="58"/>
      <c r="H6" s="58"/>
      <c r="I6" s="1"/>
    </row>
    <row r="7" spans="1:9" ht="15.75" thickBot="1" x14ac:dyDescent="0.3">
      <c r="A7" s="53" t="s">
        <v>139</v>
      </c>
      <c r="B7" s="54">
        <v>2</v>
      </c>
      <c r="C7" s="57">
        <v>8</v>
      </c>
      <c r="D7" s="57">
        <v>16</v>
      </c>
      <c r="E7" s="46">
        <v>1.33</v>
      </c>
      <c r="F7" s="58"/>
      <c r="G7" s="58"/>
      <c r="H7" s="58"/>
      <c r="I7" s="1"/>
    </row>
    <row r="8" spans="1:9" ht="15.75" thickBot="1" x14ac:dyDescent="0.3">
      <c r="A8" s="53" t="s">
        <v>140</v>
      </c>
      <c r="B8" s="54">
        <v>6</v>
      </c>
      <c r="C8" s="57">
        <v>10.66</v>
      </c>
      <c r="D8" s="57">
        <v>63.96</v>
      </c>
      <c r="E8" s="46">
        <v>5.33</v>
      </c>
      <c r="F8" s="58"/>
      <c r="G8" s="58"/>
      <c r="H8" s="58"/>
      <c r="I8" s="1"/>
    </row>
    <row r="9" spans="1:9" ht="15.75" thickBot="1" x14ac:dyDescent="0.3">
      <c r="A9" s="53" t="s">
        <v>141</v>
      </c>
      <c r="B9" s="54">
        <v>4</v>
      </c>
      <c r="C9" s="57">
        <v>7.19</v>
      </c>
      <c r="D9" s="57">
        <v>28.76</v>
      </c>
      <c r="E9" s="46">
        <v>2.4</v>
      </c>
      <c r="F9" s="58"/>
      <c r="G9" s="58"/>
      <c r="H9" s="58"/>
      <c r="I9" s="1"/>
    </row>
    <row r="10" spans="1:9" ht="25.5" x14ac:dyDescent="0.25">
      <c r="A10" s="96" t="s">
        <v>142</v>
      </c>
      <c r="B10" s="97" t="s">
        <v>143</v>
      </c>
      <c r="C10" s="98">
        <v>195.24</v>
      </c>
      <c r="D10" s="98">
        <v>721.3</v>
      </c>
      <c r="E10" s="99">
        <v>60.12</v>
      </c>
      <c r="F10" s="58"/>
      <c r="G10" s="58"/>
      <c r="H10" s="58"/>
      <c r="I10" s="1"/>
    </row>
    <row r="11" spans="1:9" x14ac:dyDescent="0.25">
      <c r="A11" s="100"/>
      <c r="B11" s="100"/>
      <c r="C11" s="100"/>
      <c r="D11" s="100"/>
      <c r="E11" s="100"/>
      <c r="F11" s="100"/>
      <c r="G11" s="58"/>
      <c r="H11" s="58"/>
      <c r="I11" s="1"/>
    </row>
    <row r="12" spans="1:9" ht="21" x14ac:dyDescent="0.25">
      <c r="A12" s="103" t="s">
        <v>144</v>
      </c>
      <c r="B12" s="104" t="s">
        <v>192</v>
      </c>
      <c r="C12" s="104" t="s">
        <v>193</v>
      </c>
      <c r="D12" s="105" t="s">
        <v>194</v>
      </c>
      <c r="E12" s="106" t="s">
        <v>195</v>
      </c>
      <c r="F12" s="106" t="s">
        <v>196</v>
      </c>
      <c r="G12" s="107" t="s">
        <v>197</v>
      </c>
      <c r="H12" s="123" t="s">
        <v>198</v>
      </c>
      <c r="I12" s="1"/>
    </row>
    <row r="13" spans="1:9" ht="22.5" x14ac:dyDescent="0.25">
      <c r="A13" s="108">
        <v>1</v>
      </c>
      <c r="B13" s="109" t="s">
        <v>199</v>
      </c>
      <c r="C13" s="110" t="s">
        <v>200</v>
      </c>
      <c r="D13" s="111">
        <v>10</v>
      </c>
      <c r="E13" s="112">
        <v>24.1</v>
      </c>
      <c r="F13" s="112">
        <v>241</v>
      </c>
      <c r="G13" s="113">
        <v>60</v>
      </c>
      <c r="H13" s="124">
        <v>4.0199999999999996</v>
      </c>
      <c r="I13" s="1"/>
    </row>
    <row r="14" spans="1:9" ht="22.5" x14ac:dyDescent="0.25">
      <c r="A14" s="108">
        <v>2</v>
      </c>
      <c r="B14" s="109" t="s">
        <v>201</v>
      </c>
      <c r="C14" s="110" t="s">
        <v>200</v>
      </c>
      <c r="D14" s="111">
        <v>20</v>
      </c>
      <c r="E14" s="112">
        <v>95.89</v>
      </c>
      <c r="F14" s="114">
        <v>1917.8</v>
      </c>
      <c r="G14" s="113">
        <v>60</v>
      </c>
      <c r="H14" s="124">
        <v>31.96</v>
      </c>
      <c r="I14" s="1"/>
    </row>
    <row r="15" spans="1:9" ht="22.5" x14ac:dyDescent="0.25">
      <c r="A15" s="108">
        <v>3</v>
      </c>
      <c r="B15" s="109" t="s">
        <v>202</v>
      </c>
      <c r="C15" s="110" t="s">
        <v>200</v>
      </c>
      <c r="D15" s="111">
        <v>65</v>
      </c>
      <c r="E15" s="112">
        <v>72.94</v>
      </c>
      <c r="F15" s="114">
        <v>4741.1000000000004</v>
      </c>
      <c r="G15" s="113">
        <v>60</v>
      </c>
      <c r="H15" s="124">
        <v>79.02</v>
      </c>
      <c r="I15" s="1"/>
    </row>
    <row r="16" spans="1:9" ht="22.5" x14ac:dyDescent="0.25">
      <c r="A16" s="108">
        <v>4</v>
      </c>
      <c r="B16" s="109" t="s">
        <v>203</v>
      </c>
      <c r="C16" s="110" t="s">
        <v>200</v>
      </c>
      <c r="D16" s="111">
        <v>55</v>
      </c>
      <c r="E16" s="112">
        <v>24.1</v>
      </c>
      <c r="F16" s="114">
        <v>1325.5</v>
      </c>
      <c r="G16" s="113">
        <v>60</v>
      </c>
      <c r="H16" s="124">
        <v>22.09</v>
      </c>
      <c r="I16" s="1"/>
    </row>
    <row r="17" spans="1:9" ht="22.5" x14ac:dyDescent="0.25">
      <c r="A17" s="108">
        <v>5</v>
      </c>
      <c r="B17" s="109" t="s">
        <v>204</v>
      </c>
      <c r="C17" s="110" t="s">
        <v>200</v>
      </c>
      <c r="D17" s="111">
        <v>5</v>
      </c>
      <c r="E17" s="112">
        <v>24.1</v>
      </c>
      <c r="F17" s="112">
        <v>120.5</v>
      </c>
      <c r="G17" s="113">
        <v>60</v>
      </c>
      <c r="H17" s="124">
        <v>2.0099999999999998</v>
      </c>
      <c r="I17" s="1"/>
    </row>
    <row r="18" spans="1:9" ht="45" x14ac:dyDescent="0.25">
      <c r="A18" s="115">
        <v>6</v>
      </c>
      <c r="B18" s="109" t="s">
        <v>205</v>
      </c>
      <c r="C18" s="116" t="s">
        <v>200</v>
      </c>
      <c r="D18" s="117">
        <v>90</v>
      </c>
      <c r="E18" s="118">
        <v>205.52</v>
      </c>
      <c r="F18" s="119">
        <v>18496.8</v>
      </c>
      <c r="G18" s="120">
        <v>24</v>
      </c>
      <c r="H18" s="125">
        <v>770.7</v>
      </c>
      <c r="I18" s="1"/>
    </row>
    <row r="19" spans="1:9" ht="45" x14ac:dyDescent="0.25">
      <c r="A19" s="115">
        <v>7</v>
      </c>
      <c r="B19" s="109" t="s">
        <v>206</v>
      </c>
      <c r="C19" s="116" t="s">
        <v>200</v>
      </c>
      <c r="D19" s="117">
        <v>10</v>
      </c>
      <c r="E19" s="118">
        <v>205.52</v>
      </c>
      <c r="F19" s="119">
        <v>2055.1999999999998</v>
      </c>
      <c r="G19" s="120">
        <v>24</v>
      </c>
      <c r="H19" s="125">
        <v>85.63</v>
      </c>
      <c r="I19" s="1"/>
    </row>
    <row r="20" spans="1:9" ht="45" x14ac:dyDescent="0.25">
      <c r="A20" s="115">
        <v>8</v>
      </c>
      <c r="B20" s="109" t="s">
        <v>207</v>
      </c>
      <c r="C20" s="116" t="s">
        <v>200</v>
      </c>
      <c r="D20" s="117">
        <v>20</v>
      </c>
      <c r="E20" s="118">
        <v>205.52</v>
      </c>
      <c r="F20" s="119">
        <v>4110.3999999999996</v>
      </c>
      <c r="G20" s="120">
        <v>24</v>
      </c>
      <c r="H20" s="125">
        <v>171.27</v>
      </c>
      <c r="I20" s="1"/>
    </row>
    <row r="21" spans="1:9" ht="45" x14ac:dyDescent="0.25">
      <c r="A21" s="115">
        <v>9</v>
      </c>
      <c r="B21" s="109" t="s">
        <v>208</v>
      </c>
      <c r="C21" s="116" t="s">
        <v>200</v>
      </c>
      <c r="D21" s="117">
        <v>4</v>
      </c>
      <c r="E21" s="118">
        <v>84.99</v>
      </c>
      <c r="F21" s="118">
        <v>339.96</v>
      </c>
      <c r="G21" s="120">
        <v>24</v>
      </c>
      <c r="H21" s="125">
        <v>14.17</v>
      </c>
      <c r="I21" s="1"/>
    </row>
    <row r="22" spans="1:9" ht="33.75" x14ac:dyDescent="0.25">
      <c r="A22" s="115">
        <v>10</v>
      </c>
      <c r="B22" s="110" t="s">
        <v>209</v>
      </c>
      <c r="C22" s="116" t="s">
        <v>200</v>
      </c>
      <c r="D22" s="117">
        <v>2</v>
      </c>
      <c r="E22" s="118">
        <v>38.6</v>
      </c>
      <c r="F22" s="118">
        <v>77.2</v>
      </c>
      <c r="G22" s="120">
        <v>24</v>
      </c>
      <c r="H22" s="125">
        <v>3.22</v>
      </c>
      <c r="I22" s="1"/>
    </row>
    <row r="23" spans="1:9" ht="56.25" x14ac:dyDescent="0.25">
      <c r="A23" s="115">
        <v>11</v>
      </c>
      <c r="B23" s="109" t="s">
        <v>210</v>
      </c>
      <c r="C23" s="116" t="s">
        <v>200</v>
      </c>
      <c r="D23" s="117">
        <v>2</v>
      </c>
      <c r="E23" s="118">
        <v>144.33000000000001</v>
      </c>
      <c r="F23" s="118">
        <v>288.66000000000003</v>
      </c>
      <c r="G23" s="120">
        <v>60</v>
      </c>
      <c r="H23" s="125">
        <v>4.8099999999999996</v>
      </c>
      <c r="I23" s="1"/>
    </row>
    <row r="24" spans="1:9" ht="22.5" x14ac:dyDescent="0.25">
      <c r="A24" s="115">
        <v>12</v>
      </c>
      <c r="B24" s="110" t="s">
        <v>211</v>
      </c>
      <c r="C24" s="116" t="s">
        <v>200</v>
      </c>
      <c r="D24" s="117">
        <v>2</v>
      </c>
      <c r="E24" s="118">
        <v>451.71</v>
      </c>
      <c r="F24" s="118">
        <v>903.42</v>
      </c>
      <c r="G24" s="120">
        <v>60</v>
      </c>
      <c r="H24" s="125">
        <v>15.06</v>
      </c>
    </row>
    <row r="25" spans="1:9" x14ac:dyDescent="0.25">
      <c r="A25" s="120">
        <v>13</v>
      </c>
      <c r="B25" s="110" t="s">
        <v>212</v>
      </c>
      <c r="C25" s="121" t="s">
        <v>200</v>
      </c>
      <c r="D25" s="117">
        <v>1</v>
      </c>
      <c r="E25" s="118">
        <v>252.11</v>
      </c>
      <c r="F25" s="122">
        <v>252.11</v>
      </c>
      <c r="G25" s="120">
        <v>60</v>
      </c>
      <c r="H25" s="125">
        <v>4.2</v>
      </c>
    </row>
    <row r="26" spans="1:9" x14ac:dyDescent="0.25">
      <c r="A26" s="120">
        <v>14</v>
      </c>
      <c r="B26" s="110" t="s">
        <v>213</v>
      </c>
      <c r="C26" s="121" t="s">
        <v>200</v>
      </c>
      <c r="D26" s="117">
        <v>2</v>
      </c>
      <c r="E26" s="118">
        <v>252.11</v>
      </c>
      <c r="F26" s="122">
        <v>504.22</v>
      </c>
      <c r="G26" s="120">
        <v>60</v>
      </c>
      <c r="H26" s="125">
        <v>8.4</v>
      </c>
    </row>
    <row r="27" spans="1:9" x14ac:dyDescent="0.25">
      <c r="A27" s="126">
        <v>15</v>
      </c>
      <c r="B27" s="127" t="s">
        <v>214</v>
      </c>
      <c r="C27" s="128" t="s">
        <v>200</v>
      </c>
      <c r="D27" s="129">
        <v>1</v>
      </c>
      <c r="E27" s="130">
        <v>650</v>
      </c>
      <c r="F27" s="131">
        <v>650</v>
      </c>
      <c r="G27" s="126">
        <v>60</v>
      </c>
      <c r="H27" s="132">
        <v>10.83</v>
      </c>
    </row>
    <row r="28" spans="1:9" x14ac:dyDescent="0.25">
      <c r="A28" s="273" t="s">
        <v>149</v>
      </c>
      <c r="B28" s="273"/>
      <c r="C28" s="273"/>
      <c r="D28" s="273"/>
      <c r="E28" s="273"/>
      <c r="F28" s="273"/>
      <c r="G28" s="273"/>
      <c r="H28" s="133">
        <f>SUM(H13:H27)</f>
        <v>1227.3900000000001</v>
      </c>
    </row>
    <row r="29" spans="1:9" ht="15" hidden="1" customHeight="1" x14ac:dyDescent="0.25">
      <c r="A29" s="83"/>
      <c r="B29" s="83"/>
      <c r="C29" s="84"/>
      <c r="D29" s="84"/>
      <c r="E29" s="83"/>
      <c r="F29" s="84"/>
      <c r="G29" s="134"/>
      <c r="H29" s="135"/>
    </row>
    <row r="30" spans="1:9" x14ac:dyDescent="0.25">
      <c r="A30" s="274" t="s">
        <v>152</v>
      </c>
      <c r="B30" s="274"/>
      <c r="C30" s="274"/>
      <c r="D30" s="274"/>
      <c r="E30" s="274"/>
      <c r="F30" s="274"/>
      <c r="G30" s="274"/>
      <c r="H30" s="136">
        <f>SUM(H28/19)</f>
        <v>64.599473684210537</v>
      </c>
    </row>
    <row r="31" spans="1:9" x14ac:dyDescent="0.25">
      <c r="A31" s="1"/>
      <c r="B31" s="1"/>
      <c r="C31" s="58"/>
      <c r="D31" s="58"/>
      <c r="E31" s="1"/>
      <c r="F31" s="58"/>
      <c r="G31" s="58"/>
      <c r="H31" s="58"/>
      <c r="I31" s="1"/>
    </row>
    <row r="32" spans="1:9" ht="15.75" thickBot="1" x14ac:dyDescent="0.3">
      <c r="A32" s="1"/>
      <c r="B32" s="1"/>
      <c r="C32" s="58"/>
      <c r="D32" s="58"/>
      <c r="E32" s="1"/>
      <c r="F32" s="58"/>
      <c r="G32" s="58"/>
      <c r="H32" s="58"/>
      <c r="I32" s="1"/>
    </row>
    <row r="33" spans="1:9" ht="15.75" thickBot="1" x14ac:dyDescent="0.3">
      <c r="A33" s="226" t="s">
        <v>153</v>
      </c>
      <c r="B33" s="227"/>
      <c r="C33" s="227"/>
      <c r="D33" s="227"/>
      <c r="E33" s="227"/>
      <c r="F33" s="228"/>
      <c r="G33" s="58"/>
      <c r="H33" s="58"/>
      <c r="I33" s="1"/>
    </row>
    <row r="34" spans="1:9" ht="26.25" thickBot="1" x14ac:dyDescent="0.3">
      <c r="A34" s="67" t="s">
        <v>144</v>
      </c>
      <c r="B34" s="68" t="s">
        <v>145</v>
      </c>
      <c r="C34" s="69" t="s">
        <v>146</v>
      </c>
      <c r="D34" s="70" t="s">
        <v>147</v>
      </c>
      <c r="E34" s="66" t="s">
        <v>148</v>
      </c>
      <c r="F34" s="69" t="s">
        <v>151</v>
      </c>
      <c r="G34" s="58"/>
      <c r="H34" s="58"/>
      <c r="I34" s="1"/>
    </row>
    <row r="35" spans="1:9" x14ac:dyDescent="0.25">
      <c r="A35" s="108">
        <v>1</v>
      </c>
      <c r="B35" s="110" t="s">
        <v>215</v>
      </c>
      <c r="C35" s="137" t="s">
        <v>200</v>
      </c>
      <c r="D35" s="113">
        <v>500</v>
      </c>
      <c r="E35" s="112">
        <v>0.16</v>
      </c>
      <c r="F35" s="124">
        <v>80</v>
      </c>
      <c r="G35" s="58"/>
      <c r="H35" s="58"/>
      <c r="I35" s="1"/>
    </row>
    <row r="36" spans="1:9" x14ac:dyDescent="0.25">
      <c r="A36" s="108">
        <v>2</v>
      </c>
      <c r="B36" s="110" t="s">
        <v>216</v>
      </c>
      <c r="C36" s="137" t="s">
        <v>200</v>
      </c>
      <c r="D36" s="113">
        <v>5610</v>
      </c>
      <c r="E36" s="112">
        <v>0.22</v>
      </c>
      <c r="F36" s="124">
        <v>1234.2</v>
      </c>
      <c r="G36" s="58"/>
      <c r="H36" s="58"/>
      <c r="I36" s="1"/>
    </row>
    <row r="37" spans="1:9" x14ac:dyDescent="0.25">
      <c r="A37" s="108">
        <v>3</v>
      </c>
      <c r="B37" s="110" t="s">
        <v>217</v>
      </c>
      <c r="C37" s="137" t="s">
        <v>200</v>
      </c>
      <c r="D37" s="113">
        <v>5780</v>
      </c>
      <c r="E37" s="112">
        <v>0.25</v>
      </c>
      <c r="F37" s="124">
        <f>SUM(D37*E37)</f>
        <v>1445</v>
      </c>
      <c r="G37" s="58"/>
      <c r="H37" s="58"/>
      <c r="I37" s="1"/>
    </row>
    <row r="38" spans="1:9" x14ac:dyDescent="0.25">
      <c r="A38" s="108">
        <v>4</v>
      </c>
      <c r="B38" s="110" t="s">
        <v>218</v>
      </c>
      <c r="C38" s="137" t="s">
        <v>200</v>
      </c>
      <c r="D38" s="108">
        <v>80</v>
      </c>
      <c r="E38" s="112">
        <v>0.21</v>
      </c>
      <c r="F38" s="124">
        <v>16.8</v>
      </c>
      <c r="G38" s="58"/>
      <c r="H38" s="58"/>
      <c r="I38" s="1"/>
    </row>
    <row r="39" spans="1:9" x14ac:dyDescent="0.25">
      <c r="A39" s="115">
        <v>5</v>
      </c>
      <c r="B39" s="110" t="s">
        <v>219</v>
      </c>
      <c r="C39" s="121" t="s">
        <v>200</v>
      </c>
      <c r="D39" s="120">
        <v>500</v>
      </c>
      <c r="E39" s="118">
        <v>4.51</v>
      </c>
      <c r="F39" s="125">
        <v>2255</v>
      </c>
      <c r="G39" s="58"/>
      <c r="H39" s="58"/>
      <c r="I39" s="1"/>
    </row>
    <row r="40" spans="1:9" ht="22.5" customHeight="1" x14ac:dyDescent="0.25">
      <c r="A40" s="108">
        <v>6</v>
      </c>
      <c r="B40" s="110" t="s">
        <v>220</v>
      </c>
      <c r="C40" s="137" t="s">
        <v>221</v>
      </c>
      <c r="D40" s="108">
        <v>6</v>
      </c>
      <c r="E40" s="112">
        <v>9.48</v>
      </c>
      <c r="F40" s="124">
        <v>56.88</v>
      </c>
      <c r="G40" s="58"/>
      <c r="H40" s="58"/>
      <c r="I40" s="1"/>
    </row>
    <row r="41" spans="1:9" x14ac:dyDescent="0.25">
      <c r="A41" s="108">
        <v>7</v>
      </c>
      <c r="B41" s="110" t="s">
        <v>222</v>
      </c>
      <c r="C41" s="137" t="s">
        <v>223</v>
      </c>
      <c r="D41" s="108">
        <v>10</v>
      </c>
      <c r="E41" s="112">
        <v>8.7799999999999994</v>
      </c>
      <c r="F41" s="124">
        <v>87.8</v>
      </c>
      <c r="G41" s="58"/>
      <c r="H41" s="58"/>
      <c r="I41" s="1"/>
    </row>
    <row r="42" spans="1:9" x14ac:dyDescent="0.25">
      <c r="A42" s="108">
        <v>8</v>
      </c>
      <c r="B42" s="110" t="s">
        <v>224</v>
      </c>
      <c r="C42" s="137" t="s">
        <v>221</v>
      </c>
      <c r="D42" s="108">
        <v>6</v>
      </c>
      <c r="E42" s="112">
        <v>17.559999999999999</v>
      </c>
      <c r="F42" s="124">
        <v>105.36</v>
      </c>
      <c r="G42" s="58"/>
      <c r="H42" s="58"/>
      <c r="I42" s="1"/>
    </row>
    <row r="43" spans="1:9" ht="15.75" thickBot="1" x14ac:dyDescent="0.3">
      <c r="A43" s="108">
        <v>9</v>
      </c>
      <c r="B43" s="110" t="s">
        <v>225</v>
      </c>
      <c r="C43" s="137" t="s">
        <v>221</v>
      </c>
      <c r="D43" s="108">
        <v>4</v>
      </c>
      <c r="E43" s="112">
        <v>16.760000000000002</v>
      </c>
      <c r="F43" s="124">
        <v>67.040000000000006</v>
      </c>
      <c r="G43" s="58"/>
      <c r="H43" s="58"/>
      <c r="I43" s="1"/>
    </row>
    <row r="44" spans="1:9" ht="15.75" thickBot="1" x14ac:dyDescent="0.3">
      <c r="A44" s="47"/>
      <c r="B44" s="8"/>
      <c r="C44" s="59"/>
      <c r="D44" s="60"/>
      <c r="E44" s="54"/>
      <c r="F44" s="60"/>
      <c r="G44" s="58"/>
      <c r="H44" s="58"/>
      <c r="I44" s="1"/>
    </row>
    <row r="45" spans="1:9" ht="15.75" thickBot="1" x14ac:dyDescent="0.3">
      <c r="A45" s="246" t="s">
        <v>149</v>
      </c>
      <c r="B45" s="247"/>
      <c r="C45" s="247"/>
      <c r="D45" s="247"/>
      <c r="E45" s="248"/>
      <c r="F45" s="82">
        <f>SUM(F35:F44)</f>
        <v>5348.08</v>
      </c>
      <c r="G45" s="58"/>
      <c r="H45" s="58"/>
      <c r="I45" s="1"/>
    </row>
    <row r="46" spans="1:9" ht="15.75" thickBot="1" x14ac:dyDescent="0.3">
      <c r="A46" s="246" t="s">
        <v>150</v>
      </c>
      <c r="B46" s="247"/>
      <c r="C46" s="247"/>
      <c r="D46" s="247"/>
      <c r="E46" s="248"/>
      <c r="F46" s="79">
        <f>SUM(F45/19)</f>
        <v>281.47789473684207</v>
      </c>
      <c r="G46" s="58"/>
      <c r="H46" s="58"/>
      <c r="I46" s="1"/>
    </row>
    <row r="47" spans="1:9" ht="15.75" thickBot="1" x14ac:dyDescent="0.3">
      <c r="A47" s="1"/>
      <c r="B47" s="1"/>
      <c r="C47" s="58"/>
      <c r="D47" s="58"/>
      <c r="E47" s="1"/>
      <c r="F47" s="58"/>
      <c r="G47" s="58"/>
      <c r="H47" s="58"/>
      <c r="I47" s="1"/>
    </row>
    <row r="48" spans="1:9" ht="15.75" customHeight="1" thickBot="1" x14ac:dyDescent="0.3">
      <c r="A48" s="226" t="s">
        <v>154</v>
      </c>
      <c r="B48" s="227"/>
      <c r="C48" s="227"/>
      <c r="D48" s="227"/>
      <c r="E48" s="227"/>
      <c r="F48" s="227"/>
      <c r="G48" s="227"/>
      <c r="H48" s="227"/>
      <c r="I48" s="228"/>
    </row>
    <row r="49" spans="1:9" ht="26.25" thickBot="1" x14ac:dyDescent="0.3">
      <c r="A49" s="71" t="s">
        <v>155</v>
      </c>
      <c r="B49" s="72" t="s">
        <v>156</v>
      </c>
      <c r="C49" s="73" t="s">
        <v>146</v>
      </c>
      <c r="D49" s="74" t="s">
        <v>157</v>
      </c>
      <c r="E49" s="72" t="s">
        <v>132</v>
      </c>
      <c r="F49" s="74" t="s">
        <v>158</v>
      </c>
      <c r="G49" s="75" t="s">
        <v>159</v>
      </c>
      <c r="H49" s="73" t="s">
        <v>160</v>
      </c>
      <c r="I49" s="76" t="s">
        <v>161</v>
      </c>
    </row>
    <row r="50" spans="1:9" ht="29.25" customHeight="1" x14ac:dyDescent="0.25">
      <c r="A50" s="138">
        <v>1</v>
      </c>
      <c r="B50" s="139" t="s">
        <v>226</v>
      </c>
      <c r="C50" s="140" t="s">
        <v>227</v>
      </c>
      <c r="D50" s="141">
        <v>1</v>
      </c>
      <c r="E50" s="140" t="s">
        <v>228</v>
      </c>
      <c r="F50" s="140" t="s">
        <v>228</v>
      </c>
      <c r="G50" s="138">
        <v>120</v>
      </c>
      <c r="H50" s="142" t="s">
        <v>229</v>
      </c>
      <c r="I50" s="148">
        <v>6.54</v>
      </c>
    </row>
    <row r="51" spans="1:9" ht="29.25" customHeight="1" x14ac:dyDescent="0.25">
      <c r="A51" s="143">
        <v>2</v>
      </c>
      <c r="B51" s="144" t="s">
        <v>230</v>
      </c>
      <c r="C51" s="145" t="s">
        <v>227</v>
      </c>
      <c r="D51" s="146">
        <v>1</v>
      </c>
      <c r="E51" s="145" t="s">
        <v>231</v>
      </c>
      <c r="F51" s="145" t="s">
        <v>231</v>
      </c>
      <c r="G51" s="143">
        <v>120</v>
      </c>
      <c r="H51" s="147" t="s">
        <v>232</v>
      </c>
      <c r="I51" s="149">
        <v>18.739999999999998</v>
      </c>
    </row>
    <row r="52" spans="1:9" ht="51" x14ac:dyDescent="0.25">
      <c r="A52" s="138">
        <v>3</v>
      </c>
      <c r="B52" s="144" t="s">
        <v>233</v>
      </c>
      <c r="C52" s="140" t="s">
        <v>227</v>
      </c>
      <c r="D52" s="141">
        <v>2</v>
      </c>
      <c r="E52" s="140" t="s">
        <v>234</v>
      </c>
      <c r="F52" s="140" t="s">
        <v>235</v>
      </c>
      <c r="G52" s="138">
        <v>120</v>
      </c>
      <c r="H52" s="142" t="s">
        <v>236</v>
      </c>
      <c r="I52" s="148">
        <v>35.4</v>
      </c>
    </row>
    <row r="53" spans="1:9" ht="15.75" thickBot="1" x14ac:dyDescent="0.3">
      <c r="A53" s="143">
        <v>4</v>
      </c>
      <c r="B53" s="144" t="s">
        <v>237</v>
      </c>
      <c r="C53" s="145" t="s">
        <v>227</v>
      </c>
      <c r="D53" s="146">
        <v>1</v>
      </c>
      <c r="E53" s="145" t="s">
        <v>238</v>
      </c>
      <c r="F53" s="145" t="s">
        <v>238</v>
      </c>
      <c r="G53" s="143">
        <v>120</v>
      </c>
      <c r="H53" s="147" t="s">
        <v>239</v>
      </c>
      <c r="I53" s="149">
        <v>414.28</v>
      </c>
    </row>
    <row r="54" spans="1:9" ht="15.75" thickBot="1" x14ac:dyDescent="0.3">
      <c r="A54" s="261"/>
      <c r="B54" s="262"/>
      <c r="C54" s="262"/>
      <c r="D54" s="263"/>
      <c r="E54" s="267" t="s">
        <v>162</v>
      </c>
      <c r="F54" s="269"/>
      <c r="G54" s="269"/>
      <c r="H54" s="268"/>
      <c r="I54" s="80">
        <f>SUM(I50:I53)</f>
        <v>474.96</v>
      </c>
    </row>
    <row r="55" spans="1:9" ht="15.75" customHeight="1" thickBot="1" x14ac:dyDescent="0.3">
      <c r="A55" s="264"/>
      <c r="B55" s="265"/>
      <c r="C55" s="265"/>
      <c r="D55" s="266"/>
      <c r="E55" s="270" t="s">
        <v>150</v>
      </c>
      <c r="F55" s="271"/>
      <c r="G55" s="271"/>
      <c r="H55" s="272"/>
      <c r="I55" s="81">
        <f>SUM(I54/19)</f>
        <v>24.997894736842103</v>
      </c>
    </row>
    <row r="56" spans="1:9" ht="15.75" thickBot="1" x14ac:dyDescent="0.3">
      <c r="A56" s="48"/>
      <c r="B56" s="48"/>
      <c r="C56" s="61"/>
      <c r="D56" s="61"/>
      <c r="E56" s="48"/>
      <c r="F56" s="61"/>
      <c r="G56" s="61"/>
      <c r="H56" s="61"/>
      <c r="I56" s="48"/>
    </row>
    <row r="57" spans="1:9" x14ac:dyDescent="0.25">
      <c r="A57" s="1"/>
      <c r="B57" s="1"/>
      <c r="C57" s="58"/>
      <c r="D57" s="58"/>
      <c r="E57" s="1"/>
      <c r="F57" s="58"/>
      <c r="G57" s="58"/>
      <c r="H57" s="58"/>
      <c r="I57" s="1"/>
    </row>
    <row r="58" spans="1:9" ht="15.75" thickBot="1" x14ac:dyDescent="0.3">
      <c r="A58" s="1"/>
      <c r="B58" s="1"/>
      <c r="C58" s="58"/>
      <c r="D58" s="58"/>
      <c r="E58" s="1"/>
      <c r="F58" s="58"/>
      <c r="G58" s="58"/>
      <c r="H58" s="58"/>
      <c r="I58" s="1"/>
    </row>
    <row r="59" spans="1:9" ht="15.75" thickBot="1" x14ac:dyDescent="0.3">
      <c r="A59" s="232" t="s">
        <v>47</v>
      </c>
      <c r="B59" s="233"/>
      <c r="C59" s="233"/>
      <c r="D59" s="233"/>
      <c r="E59" s="233"/>
      <c r="F59" s="233"/>
      <c r="G59" s="234"/>
      <c r="H59" s="58"/>
      <c r="I59" s="1"/>
    </row>
    <row r="60" spans="1:9" ht="15.75" thickBot="1" x14ac:dyDescent="0.3">
      <c r="A60" s="71" t="s">
        <v>155</v>
      </c>
      <c r="B60" s="72" t="s">
        <v>156</v>
      </c>
      <c r="C60" s="77" t="s">
        <v>146</v>
      </c>
      <c r="D60" s="74" t="s">
        <v>157</v>
      </c>
      <c r="E60" s="72" t="s">
        <v>132</v>
      </c>
      <c r="F60" s="74" t="s">
        <v>158</v>
      </c>
      <c r="G60" s="77" t="s">
        <v>161</v>
      </c>
      <c r="H60" s="58"/>
      <c r="I60" s="1"/>
    </row>
    <row r="61" spans="1:9" ht="51.75" thickBot="1" x14ac:dyDescent="0.3">
      <c r="A61" s="143">
        <v>1</v>
      </c>
      <c r="B61" s="139" t="s">
        <v>240</v>
      </c>
      <c r="C61" s="144" t="s">
        <v>241</v>
      </c>
      <c r="D61" s="150">
        <v>11880.16</v>
      </c>
      <c r="E61" s="151">
        <v>1.1771082100000001</v>
      </c>
      <c r="F61" s="63">
        <f>SUM(D61*E61)</f>
        <v>13984.2338721136</v>
      </c>
      <c r="G61" s="59">
        <f>SUM(F61)</f>
        <v>13984.2338721136</v>
      </c>
      <c r="H61" s="58"/>
      <c r="I61" s="1"/>
    </row>
    <row r="62" spans="1:9" ht="15.75" thickBot="1" x14ac:dyDescent="0.3">
      <c r="A62" s="261"/>
      <c r="B62" s="262"/>
      <c r="C62" s="262"/>
      <c r="D62" s="263"/>
      <c r="E62" s="267"/>
      <c r="F62" s="268"/>
      <c r="G62" s="78">
        <f>SUM(G61)</f>
        <v>13984.2338721136</v>
      </c>
      <c r="H62" s="58"/>
      <c r="I62" s="1"/>
    </row>
    <row r="63" spans="1:9" ht="15.75" thickBot="1" x14ac:dyDescent="0.3">
      <c r="A63" s="264"/>
      <c r="B63" s="265"/>
      <c r="C63" s="265"/>
      <c r="D63" s="266"/>
      <c r="E63" s="212" t="s">
        <v>150</v>
      </c>
      <c r="F63" s="214"/>
      <c r="G63" s="79">
        <f>SUM(G62/19)</f>
        <v>736.01230905861053</v>
      </c>
      <c r="H63" s="58"/>
      <c r="I63" s="1"/>
    </row>
    <row r="64" spans="1:9" ht="15.75" thickBot="1" x14ac:dyDescent="0.3">
      <c r="A64" s="48"/>
      <c r="B64" s="48"/>
      <c r="C64" s="61"/>
      <c r="D64" s="61"/>
      <c r="E64" s="48"/>
      <c r="F64" s="61"/>
      <c r="G64" s="61"/>
      <c r="H64" s="58"/>
      <c r="I64" s="1"/>
    </row>
    <row r="65" spans="1:9" x14ac:dyDescent="0.25">
      <c r="A65" s="1"/>
      <c r="B65" s="1"/>
      <c r="C65" s="58"/>
      <c r="D65" s="58"/>
      <c r="E65" s="1"/>
      <c r="F65" s="58"/>
      <c r="G65" s="58"/>
      <c r="H65" s="58"/>
      <c r="I65" s="1"/>
    </row>
  </sheetData>
  <mergeCells count="14">
    <mergeCell ref="A59:G59"/>
    <mergeCell ref="A62:D63"/>
    <mergeCell ref="E62:F62"/>
    <mergeCell ref="E63:F63"/>
    <mergeCell ref="A1:E1"/>
    <mergeCell ref="A45:E45"/>
    <mergeCell ref="A46:E46"/>
    <mergeCell ref="A48:I48"/>
    <mergeCell ref="A54:D55"/>
    <mergeCell ref="E54:H54"/>
    <mergeCell ref="E55:H55"/>
    <mergeCell ref="A33:F33"/>
    <mergeCell ref="A28:G28"/>
    <mergeCell ref="A30:G30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B2C53-CB58-4363-B2B6-58F7FA2C9AB5}">
  <dimension ref="A1"/>
  <sheetViews>
    <sheetView topLeftCell="A37" workbookViewId="0">
      <selection activeCell="G20" sqref="G2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K30"/>
  <sheetViews>
    <sheetView tabSelected="1" topLeftCell="A10" workbookViewId="0">
      <selection activeCell="C6" sqref="C6"/>
    </sheetView>
  </sheetViews>
  <sheetFormatPr defaultRowHeight="15" x14ac:dyDescent="0.25"/>
  <cols>
    <col min="1" max="1" width="6.140625" customWidth="1"/>
    <col min="2" max="2" width="5" customWidth="1"/>
    <col min="3" max="3" width="33.7109375" customWidth="1"/>
    <col min="5" max="5" width="10.5703125" customWidth="1"/>
    <col min="6" max="6" width="13" customWidth="1"/>
    <col min="7" max="7" width="12.5703125" bestFit="1" customWidth="1"/>
    <col min="8" max="8" width="14.140625" bestFit="1" customWidth="1"/>
    <col min="10" max="10" width="14" bestFit="1" customWidth="1"/>
  </cols>
  <sheetData>
    <row r="2" spans="1:8" ht="15.75" thickBot="1" x14ac:dyDescent="0.3"/>
    <row r="3" spans="1:8" ht="15.75" customHeight="1" thickBot="1" x14ac:dyDescent="0.3">
      <c r="A3" s="293" t="s">
        <v>163</v>
      </c>
      <c r="B3" s="294"/>
      <c r="C3" s="294"/>
      <c r="D3" s="294"/>
      <c r="E3" s="294"/>
      <c r="F3" s="294"/>
      <c r="G3" s="294"/>
      <c r="H3" s="295"/>
    </row>
    <row r="4" spans="1:8" ht="18" customHeight="1" thickBot="1" x14ac:dyDescent="0.3">
      <c r="A4" s="296" t="s">
        <v>11</v>
      </c>
      <c r="B4" s="297"/>
      <c r="C4" s="297"/>
      <c r="D4" s="297"/>
      <c r="E4" s="297"/>
      <c r="F4" s="297"/>
      <c r="G4" s="297"/>
      <c r="H4" s="298"/>
    </row>
    <row r="5" spans="1:8" ht="26.25" thickBot="1" x14ac:dyDescent="0.3">
      <c r="A5" s="280" t="s">
        <v>144</v>
      </c>
      <c r="B5" s="282"/>
      <c r="C5" s="85" t="s">
        <v>164</v>
      </c>
      <c r="D5" s="86" t="s">
        <v>165</v>
      </c>
      <c r="E5" s="85" t="s">
        <v>166</v>
      </c>
      <c r="F5" s="85" t="s">
        <v>167</v>
      </c>
      <c r="G5" s="86" t="s">
        <v>168</v>
      </c>
      <c r="H5" s="86" t="s">
        <v>169</v>
      </c>
    </row>
    <row r="6" spans="1:8" ht="121.5" thickBot="1" x14ac:dyDescent="0.3">
      <c r="A6" s="301">
        <v>1</v>
      </c>
      <c r="B6" s="302"/>
      <c r="C6" s="313" t="s">
        <v>249</v>
      </c>
      <c r="D6" s="87" t="s">
        <v>170</v>
      </c>
      <c r="E6" s="88">
        <v>142561.92000000001</v>
      </c>
      <c r="F6" s="89">
        <f>SUM(G27)</f>
        <v>7.9796904815947558</v>
      </c>
      <c r="G6" s="90">
        <f>SUM(G23)</f>
        <v>94799.999671822763</v>
      </c>
      <c r="H6" s="90">
        <f>SUM(H24)</f>
        <v>1137599.9960618732</v>
      </c>
    </row>
    <row r="7" spans="1:8" ht="15.75" thickBot="1" x14ac:dyDescent="0.3">
      <c r="A7" s="303" t="s">
        <v>182</v>
      </c>
      <c r="B7" s="304"/>
      <c r="C7" s="304"/>
      <c r="D7" s="304"/>
      <c r="E7" s="304"/>
      <c r="F7" s="304"/>
      <c r="G7" s="304"/>
      <c r="H7" s="305"/>
    </row>
    <row r="8" spans="1:8" ht="51.75" thickBot="1" x14ac:dyDescent="0.3">
      <c r="A8" s="306" t="s">
        <v>171</v>
      </c>
      <c r="B8" s="307"/>
      <c r="C8" s="308"/>
      <c r="D8" s="49"/>
      <c r="E8" s="91" t="s">
        <v>172</v>
      </c>
      <c r="F8" s="91" t="s">
        <v>173</v>
      </c>
      <c r="G8" s="86" t="s">
        <v>134</v>
      </c>
      <c r="H8" s="86" t="s">
        <v>174</v>
      </c>
    </row>
    <row r="9" spans="1:8" ht="15.75" thickBot="1" x14ac:dyDescent="0.3">
      <c r="A9" s="309"/>
      <c r="B9" s="310"/>
      <c r="C9" s="311"/>
      <c r="D9" s="50"/>
      <c r="E9" s="50"/>
      <c r="F9" s="50"/>
      <c r="G9" s="50"/>
      <c r="H9" s="92" t="s">
        <v>175</v>
      </c>
    </row>
    <row r="10" spans="1:8" ht="15.75" customHeight="1" thickBot="1" x14ac:dyDescent="0.3">
      <c r="A10" s="101" t="s">
        <v>183</v>
      </c>
      <c r="B10" s="312" t="s">
        <v>176</v>
      </c>
      <c r="C10" s="300"/>
      <c r="D10" s="2"/>
      <c r="E10" s="95">
        <f>SUM(Plan3!D133)</f>
        <v>5547.3182402123239</v>
      </c>
      <c r="F10" s="102">
        <v>1</v>
      </c>
      <c r="G10" s="55">
        <f>SUM(E10*F10)</f>
        <v>5547.3182402123239</v>
      </c>
      <c r="H10" s="56">
        <f>SUM(G10*12)</f>
        <v>66567.818882547886</v>
      </c>
    </row>
    <row r="11" spans="1:8" ht="15.75" customHeight="1" thickBot="1" x14ac:dyDescent="0.3">
      <c r="A11" s="101" t="s">
        <v>184</v>
      </c>
      <c r="B11" s="299" t="s">
        <v>185</v>
      </c>
      <c r="C11" s="300"/>
      <c r="D11" s="2"/>
      <c r="E11" s="95">
        <f>SUM(Plan1!D133)</f>
        <v>4303.2335833804664</v>
      </c>
      <c r="F11" s="102">
        <v>9</v>
      </c>
      <c r="G11" s="55">
        <f t="shared" ref="G11:G14" si="0">SUM(E11*F11)</f>
        <v>38729.102250424199</v>
      </c>
      <c r="H11" s="56">
        <f t="shared" ref="H11:H14" si="1">SUM(G11*12)</f>
        <v>464749.22700509039</v>
      </c>
    </row>
    <row r="12" spans="1:8" ht="15.75" customHeight="1" thickBot="1" x14ac:dyDescent="0.3">
      <c r="A12" s="101" t="s">
        <v>186</v>
      </c>
      <c r="B12" s="299" t="s">
        <v>187</v>
      </c>
      <c r="C12" s="300"/>
      <c r="D12" s="2"/>
      <c r="E12" s="95">
        <f>SUM(Plan2!D133)</f>
        <v>4622.0345597805781</v>
      </c>
      <c r="F12" s="102">
        <v>9</v>
      </c>
      <c r="G12" s="55">
        <f t="shared" si="0"/>
        <v>41598.311038025204</v>
      </c>
      <c r="H12" s="56">
        <f t="shared" si="1"/>
        <v>499179.73245630244</v>
      </c>
    </row>
    <row r="13" spans="1:8" ht="15.75" customHeight="1" thickBot="1" x14ac:dyDescent="0.3">
      <c r="A13" s="101" t="s">
        <v>188</v>
      </c>
      <c r="B13" s="299" t="s">
        <v>189</v>
      </c>
      <c r="C13" s="300"/>
      <c r="D13" s="2"/>
      <c r="E13" s="95">
        <f>SUM(Plan1!D133)</f>
        <v>4303.2335833804664</v>
      </c>
      <c r="F13" s="102">
        <v>1</v>
      </c>
      <c r="G13" s="55">
        <f t="shared" si="0"/>
        <v>4303.2335833804664</v>
      </c>
      <c r="H13" s="56">
        <f t="shared" si="1"/>
        <v>51638.803000565596</v>
      </c>
    </row>
    <row r="14" spans="1:8" ht="15.75" customHeight="1" thickBot="1" x14ac:dyDescent="0.3">
      <c r="A14" s="101" t="s">
        <v>190</v>
      </c>
      <c r="B14" s="299" t="s">
        <v>191</v>
      </c>
      <c r="C14" s="300"/>
      <c r="D14" s="2"/>
      <c r="E14" s="95">
        <f>SUM(Plan2!D133)</f>
        <v>4622.0345597805781</v>
      </c>
      <c r="F14" s="102">
        <v>1</v>
      </c>
      <c r="G14" s="55">
        <f t="shared" si="0"/>
        <v>4622.0345597805781</v>
      </c>
      <c r="H14" s="56">
        <f t="shared" si="1"/>
        <v>55464.414717366933</v>
      </c>
    </row>
    <row r="15" spans="1:8" ht="15.75" thickBot="1" x14ac:dyDescent="0.3">
      <c r="A15" s="53"/>
      <c r="B15" s="283"/>
      <c r="C15" s="284"/>
      <c r="D15" s="2"/>
      <c r="E15" s="95"/>
      <c r="F15" s="46"/>
      <c r="G15" s="55"/>
      <c r="H15" s="56"/>
    </row>
    <row r="16" spans="1:8" ht="15.75" thickBot="1" x14ac:dyDescent="0.3">
      <c r="A16" s="53"/>
      <c r="B16" s="283"/>
      <c r="C16" s="284"/>
      <c r="D16" s="2"/>
      <c r="E16" s="95"/>
      <c r="F16" s="46"/>
      <c r="G16" s="55"/>
      <c r="H16" s="56"/>
    </row>
    <row r="17" spans="1:11" ht="15.75" thickBot="1" x14ac:dyDescent="0.3">
      <c r="A17" s="53"/>
      <c r="B17" s="283"/>
      <c r="C17" s="284"/>
      <c r="D17" s="2"/>
      <c r="E17" s="95"/>
      <c r="F17" s="46"/>
      <c r="G17" s="55"/>
      <c r="H17" s="56"/>
    </row>
    <row r="18" spans="1:11" ht="15.75" thickBot="1" x14ac:dyDescent="0.3">
      <c r="A18" s="53"/>
      <c r="B18" s="283"/>
      <c r="C18" s="284"/>
      <c r="D18" s="2"/>
      <c r="E18" s="95"/>
      <c r="F18" s="46"/>
      <c r="G18" s="55"/>
      <c r="H18" s="56"/>
    </row>
    <row r="19" spans="1:11" ht="15.75" thickBot="1" x14ac:dyDescent="0.3">
      <c r="A19" s="53"/>
      <c r="B19" s="283"/>
      <c r="C19" s="284"/>
      <c r="D19" s="2"/>
      <c r="E19" s="95"/>
      <c r="F19" s="46"/>
      <c r="G19" s="55"/>
      <c r="H19" s="56"/>
    </row>
    <row r="20" spans="1:11" ht="15.75" thickBot="1" x14ac:dyDescent="0.3">
      <c r="A20" s="53"/>
      <c r="B20" s="283"/>
      <c r="C20" s="284"/>
      <c r="D20" s="2"/>
      <c r="E20" s="95"/>
      <c r="F20" s="46"/>
      <c r="G20" s="55"/>
      <c r="H20" s="56"/>
    </row>
    <row r="21" spans="1:11" ht="15.75" thickBot="1" x14ac:dyDescent="0.3">
      <c r="A21" s="53"/>
      <c r="B21" s="283"/>
      <c r="C21" s="284"/>
      <c r="D21" s="3"/>
      <c r="E21" s="95"/>
      <c r="F21" s="46"/>
      <c r="G21" s="55"/>
      <c r="H21" s="56"/>
    </row>
    <row r="22" spans="1:11" ht="15.75" thickBot="1" x14ac:dyDescent="0.3">
      <c r="A22" s="53"/>
      <c r="B22" s="283"/>
      <c r="C22" s="284"/>
      <c r="D22" s="3"/>
      <c r="E22" s="95"/>
      <c r="F22" s="46"/>
      <c r="G22" s="55"/>
      <c r="H22" s="56"/>
    </row>
    <row r="23" spans="1:11" ht="39" thickBot="1" x14ac:dyDescent="0.3">
      <c r="A23" s="51"/>
      <c r="B23" s="285"/>
      <c r="C23" s="286"/>
      <c r="D23" s="49"/>
      <c r="E23" s="49"/>
      <c r="F23" s="93" t="s">
        <v>177</v>
      </c>
      <c r="G23" s="94">
        <f>SUM(G10:G22)</f>
        <v>94799.999671822763</v>
      </c>
      <c r="H23" s="49"/>
    </row>
    <row r="24" spans="1:11" ht="15.75" thickBot="1" x14ac:dyDescent="0.3">
      <c r="A24" s="287" t="s">
        <v>158</v>
      </c>
      <c r="B24" s="288"/>
      <c r="C24" s="288"/>
      <c r="D24" s="288"/>
      <c r="E24" s="288"/>
      <c r="F24" s="288"/>
      <c r="G24" s="289"/>
      <c r="H24" s="94">
        <f>SUM(H10:H23)</f>
        <v>1137599.9960618732</v>
      </c>
    </row>
    <row r="25" spans="1:11" ht="15.75" thickBot="1" x14ac:dyDescent="0.3">
      <c r="A25" s="290" t="s">
        <v>178</v>
      </c>
      <c r="B25" s="291"/>
      <c r="C25" s="291"/>
      <c r="D25" s="291"/>
      <c r="E25" s="291"/>
      <c r="F25" s="291"/>
      <c r="G25" s="291"/>
      <c r="H25" s="292"/>
      <c r="J25" s="198"/>
    </row>
    <row r="26" spans="1:11" ht="15.75" thickBot="1" x14ac:dyDescent="0.3">
      <c r="A26" s="52"/>
      <c r="B26" s="280" t="s">
        <v>145</v>
      </c>
      <c r="C26" s="281"/>
      <c r="D26" s="281"/>
      <c r="E26" s="281"/>
      <c r="F26" s="282"/>
      <c r="G26" s="280" t="s">
        <v>23</v>
      </c>
      <c r="H26" s="282"/>
      <c r="J26" s="198"/>
    </row>
    <row r="27" spans="1:11" ht="15.75" thickBot="1" x14ac:dyDescent="0.3">
      <c r="A27" s="52"/>
      <c r="B27" s="277" t="s">
        <v>179</v>
      </c>
      <c r="C27" s="278"/>
      <c r="D27" s="278"/>
      <c r="E27" s="278"/>
      <c r="F27" s="279"/>
      <c r="G27" s="275">
        <f>SUM(H24/E6)</f>
        <v>7.9796904815947558</v>
      </c>
      <c r="H27" s="276"/>
      <c r="J27" s="198"/>
    </row>
    <row r="28" spans="1:11" ht="15.75" thickBot="1" x14ac:dyDescent="0.3">
      <c r="A28" s="52"/>
      <c r="B28" s="277" t="s">
        <v>180</v>
      </c>
      <c r="C28" s="278"/>
      <c r="D28" s="278"/>
      <c r="E28" s="278"/>
      <c r="F28" s="279"/>
      <c r="G28" s="275">
        <f>SUM(G23)</f>
        <v>94799.999671822763</v>
      </c>
      <c r="H28" s="276"/>
    </row>
    <row r="29" spans="1:11" ht="15.75" thickBot="1" x14ac:dyDescent="0.3">
      <c r="A29" s="52"/>
      <c r="B29" s="277" t="s">
        <v>181</v>
      </c>
      <c r="C29" s="278"/>
      <c r="D29" s="278"/>
      <c r="E29" s="278"/>
      <c r="F29" s="279"/>
      <c r="G29" s="275">
        <f>SUM(H24)</f>
        <v>1137599.9960618732</v>
      </c>
      <c r="H29" s="276"/>
      <c r="J29" s="275"/>
      <c r="K29" s="276"/>
    </row>
    <row r="30" spans="1:11" ht="15.75" thickBot="1" x14ac:dyDescent="0.3">
      <c r="A30" s="48"/>
      <c r="B30" s="48"/>
      <c r="C30" s="48"/>
      <c r="D30" s="48"/>
      <c r="E30" s="48"/>
      <c r="F30" s="48"/>
      <c r="G30" s="48"/>
      <c r="H30" s="48"/>
    </row>
  </sheetData>
  <mergeCells count="32">
    <mergeCell ref="A3:H3"/>
    <mergeCell ref="A4:H4"/>
    <mergeCell ref="B14:C14"/>
    <mergeCell ref="A5:B5"/>
    <mergeCell ref="A6:B6"/>
    <mergeCell ref="A7:H7"/>
    <mergeCell ref="A8:C8"/>
    <mergeCell ref="A9:C9"/>
    <mergeCell ref="B10:C10"/>
    <mergeCell ref="B11:C11"/>
    <mergeCell ref="B12:C12"/>
    <mergeCell ref="B13:C13"/>
    <mergeCell ref="B26:F26"/>
    <mergeCell ref="G26:H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G24"/>
    <mergeCell ref="A25:H25"/>
    <mergeCell ref="J29:K29"/>
    <mergeCell ref="B27:F27"/>
    <mergeCell ref="G27:H27"/>
    <mergeCell ref="B28:F28"/>
    <mergeCell ref="G28:H28"/>
    <mergeCell ref="B29:F29"/>
    <mergeCell ref="G29:H2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Plan1</vt:lpstr>
      <vt:lpstr>Plan2</vt:lpstr>
      <vt:lpstr>Plan3</vt:lpstr>
      <vt:lpstr>Plan4</vt:lpstr>
      <vt:lpstr>Plan5</vt:lpstr>
      <vt:lpstr>Plan6</vt:lpstr>
      <vt:lpstr>Planilha1</vt:lpstr>
      <vt:lpstr>Plan7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Cliente</cp:lastModifiedBy>
  <cp:lastPrinted>2020-04-10T05:04:17Z</cp:lastPrinted>
  <dcterms:created xsi:type="dcterms:W3CDTF">2020-04-10T02:24:46Z</dcterms:created>
  <dcterms:modified xsi:type="dcterms:W3CDTF">2020-06-03T11:06:36Z</dcterms:modified>
</cp:coreProperties>
</file>